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9.08.2022" sheetId="1" r:id="rId1"/>
  </sheets>
  <definedNames>
    <definedName name="_xlnm.Print_Titles" localSheetId="0">'19.08.2022'!$12:$14</definedName>
    <definedName name="_xlnm.Print_Area" localSheetId="0">'19.08.2022'!$A$6:$I$175</definedName>
  </definedNames>
  <calcPr fullCalcOnLoad="1"/>
</workbook>
</file>

<file path=xl/sharedStrings.xml><?xml version="1.0" encoding="utf-8"?>
<sst xmlns="http://schemas.openxmlformats.org/spreadsheetml/2006/main" count="816" uniqueCount="204">
  <si>
    <t>Глава муниципального образования</t>
  </si>
  <si>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</si>
  <si>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</si>
  <si>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</si>
  <si>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</si>
  <si>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</si>
  <si>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</si>
  <si>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</si>
  <si>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</si>
  <si>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</si>
  <si>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Социальное обеспечение населения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</si>
  <si>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</si>
  <si>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</si>
  <si>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</si>
  <si>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</si>
  <si>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</si>
  <si>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</si>
  <si>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Национальная экономика</t>
  </si>
  <si>
    <t>04</t>
  </si>
  <si>
    <t>02</t>
  </si>
  <si>
    <t>05</t>
  </si>
  <si>
    <t>11</t>
  </si>
  <si>
    <t>01</t>
  </si>
  <si>
    <t>Гла-ва</t>
  </si>
  <si>
    <t>Резервные фонды</t>
  </si>
  <si>
    <t xml:space="preserve">03 </t>
  </si>
  <si>
    <t>Всего</t>
  </si>
  <si>
    <t>Транспорт</t>
  </si>
  <si>
    <t>Муниципального Совета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</si>
  <si>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</si>
  <si>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</si>
  <si>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</si>
  <si>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</si>
  <si>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Озеленение</t>
  </si>
  <si>
    <t>Уличное освещение</t>
  </si>
  <si>
    <t>Мероприятия в области коммунального хозяйства</t>
  </si>
  <si>
    <t>Коммунальное хозяйство</t>
  </si>
  <si>
    <t>Обеспечение пожарной безопасности</t>
  </si>
  <si>
    <t>903</t>
  </si>
  <si>
    <t>Дорожное хозяйство (дорожные фонды)</t>
  </si>
  <si>
    <t>09</t>
  </si>
  <si>
    <t>Содержание и ремонт автомобильных дорог общего пользования</t>
  </si>
  <si>
    <t>Администрация муниципального образования "Коношское"</t>
  </si>
  <si>
    <t>Обеспечение функционирования Главы муниципального образования</t>
  </si>
  <si>
    <t>Расходы на содержание органов местного самоуправления и обеспечение их функций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</si>
  <si>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</si>
  <si>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</si>
  <si>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</si>
  <si>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850</t>
  </si>
  <si>
    <t>870</t>
  </si>
  <si>
    <t>резервные средства</t>
  </si>
  <si>
    <t>иные бюджетные ассигнования</t>
  </si>
  <si>
    <t>800</t>
  </si>
  <si>
    <t>240</t>
  </si>
  <si>
    <t>иные закупки товаров, работ и услуг для обеспечения государственных (муниципальных нужд)</t>
  </si>
  <si>
    <t>Расходы на обеспечение деятельности подведомственных учреждений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</si>
  <si>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</si>
  <si>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</si>
  <si>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</si>
  <si>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</si>
  <si>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</si>
  <si>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</si>
  <si>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</si>
  <si>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320</t>
  </si>
  <si>
    <t xml:space="preserve"> 11 0 00 00000</t>
  </si>
  <si>
    <t>11 1 00 00000</t>
  </si>
  <si>
    <t>11 1 00 10010</t>
  </si>
  <si>
    <t>12 0 00 00000</t>
  </si>
  <si>
    <t>12 0 00 10010</t>
  </si>
  <si>
    <t>14 0 00 00000</t>
  </si>
  <si>
    <t>14 0 00 11400</t>
  </si>
  <si>
    <t>01 2 00 12930</t>
  </si>
  <si>
    <t>18 0 00 13250</t>
  </si>
  <si>
    <t>01 4 00 00000</t>
  </si>
  <si>
    <t>01 5 00 00000</t>
  </si>
  <si>
    <t>01 5 00 13580</t>
  </si>
  <si>
    <t>01 6 00 00000</t>
  </si>
  <si>
    <t>01 6 00 13600</t>
  </si>
  <si>
    <t>01 6 00 13620</t>
  </si>
  <si>
    <t>01 6 00 13630</t>
  </si>
  <si>
    <t>01 6 00 13640</t>
  </si>
  <si>
    <t>15 0 00 00000</t>
  </si>
  <si>
    <t>15 0 00 17050</t>
  </si>
  <si>
    <t>01 7 00 00000</t>
  </si>
  <si>
    <t>01 7 00 10100</t>
  </si>
  <si>
    <t>01 1 00 81530</t>
  </si>
  <si>
    <t>13</t>
  </si>
  <si>
    <t>Субсидии бюджетным учреждениям</t>
  </si>
  <si>
    <t>610</t>
  </si>
  <si>
    <t>01 1 00 11560</t>
  </si>
  <si>
    <t>01 4 00 13500</t>
  </si>
  <si>
    <t>01 А 00 14800</t>
  </si>
  <si>
    <t>01 А 00 00000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</si>
  <si>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</si>
  <si>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</si>
  <si>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 xml:space="preserve"> 01 6 F2 55550</t>
  </si>
  <si>
    <t xml:space="preserve"> 01 6 00 13655</t>
  </si>
  <si>
    <t>12 0 00 51180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</si>
  <si>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</si>
  <si>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7 00L4670</t>
  </si>
  <si>
    <t>01 7 00 S8530</t>
  </si>
  <si>
    <t>Объем условно утвержденных расходов</t>
  </si>
  <si>
    <t>Социальное обеспечение и иные выплаты населению</t>
  </si>
  <si>
    <t>300</t>
  </si>
  <si>
    <t>830</t>
  </si>
  <si>
    <t>12 0 00 78793</t>
  </si>
  <si>
    <t>400</t>
  </si>
  <si>
    <t>410</t>
  </si>
  <si>
    <t>600</t>
  </si>
  <si>
    <t>18 0 00 00000</t>
  </si>
  <si>
    <t>Бюджетные инвестиции в объекты капитального строительства государственной (муниципальной) собственности</t>
  </si>
  <si>
    <t>310</t>
  </si>
  <si>
    <t>01 9 00 00000</t>
  </si>
  <si>
    <t>01 9 00 11200</t>
  </si>
  <si>
    <t>Приложение № 6</t>
  </si>
  <si>
    <t>к  решению тридцать девятой сессии</t>
  </si>
  <si>
    <t>от  23 декабря 2021 г. № 216</t>
  </si>
  <si>
    <t>2022 год Сумма,   рублей</t>
  </si>
  <si>
    <t>2023 год Сумма,   рублей</t>
  </si>
  <si>
    <t>2024 год Сумма,   рублей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</si>
  <si>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</si>
  <si>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</si>
  <si>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</si>
  <si>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</si>
  <si>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Исполнение судебных актов  Российской Федерации и мировых соглашений по возмещению причиненного вреда</t>
  </si>
  <si>
    <t>Уплата налогов, сборов и иных платежей</t>
  </si>
  <si>
    <t>Обеспечение проведения выборов и референдумов</t>
  </si>
  <si>
    <t>07</t>
  </si>
  <si>
    <t>Обеспечение выборов</t>
  </si>
  <si>
    <t>13 0 00 00000</t>
  </si>
  <si>
    <t>Проведение выборов депутатов муниципального Совета "МО Коношское"</t>
  </si>
  <si>
    <t>13 0 00 11160</t>
  </si>
  <si>
    <t>Специальные расходы</t>
  </si>
  <si>
    <t>880</t>
  </si>
  <si>
    <t>Резервные фонды администрации</t>
  </si>
  <si>
    <t>Резервные фонд администраци МО "Коношское"</t>
  </si>
  <si>
    <t>Мобилизационная и вневойсковая подготовка</t>
  </si>
  <si>
    <t>Софинансирование мероприятий по приведению противопожарных водоисточников в соответствии с установленными нормами и правилами, обустройство минерализованных полос</t>
  </si>
  <si>
    <t xml:space="preserve">Ремонт и содержание противопожарных водоисточников, обустройство минерализованных полос </t>
  </si>
  <si>
    <t>Возмещение убытков, связанных с оказанием услуг по перевозке пассажиров  автомобильным транспортом общего пользования</t>
  </si>
  <si>
    <t>Муниципальный дорожный фонд</t>
  </si>
  <si>
    <t>Подпрограмма "Развитие жилищного хозяйства"</t>
  </si>
  <si>
    <t>Мероприятия в области жилищного хозяйства(уплата взносов на капитальный ремонт)</t>
  </si>
  <si>
    <t>Подпрограмма "Поддержка коммунального хозяйства"</t>
  </si>
  <si>
    <t>Подпрограмма "Благоустройство"</t>
  </si>
  <si>
    <t>Капитальные вложения в объекты государственной (муниципальной) собственности</t>
  </si>
  <si>
    <t>Поддержка муниципальных программ формирования современной городской среды сверх установленного уровня софинансирования ( средства поселений)</t>
  </si>
  <si>
    <t>Реализация программ формирования современной городской среды</t>
  </si>
  <si>
    <t>Социальная поддержка граждан</t>
  </si>
  <si>
    <t>Выплаты почетным жителям Коноши</t>
  </si>
  <si>
    <t>Публичные  нормативные социальные выплаты</t>
  </si>
  <si>
    <t xml:space="preserve">Культура, кинематография </t>
  </si>
  <si>
    <t>Подпрограмма "Развитие культуры муниципального образования "Коношское"</t>
  </si>
  <si>
    <t>Предоставление субсидий бюджетным, автономным учреждениям и иным некоммерческим организациям</t>
  </si>
  <si>
    <t>Мероприятия по реализации молодежной политики в муниципальных образованиях</t>
  </si>
  <si>
    <t xml:space="preserve"> Подпрограмма "Профилактика преступлений и иных правонарушений среди граждан МО "Коношское"</t>
  </si>
  <si>
    <t>Мероприятия, направленные на профилактику преступлений и иных правонарушений среди граждан</t>
  </si>
  <si>
    <t>Подпрограмма "Дом для молодой семьи в муниципальном образовании "Коношское""</t>
  </si>
  <si>
    <t>01 В 00 00000</t>
  </si>
  <si>
    <t>Реализация  мероприятий  по обеспечению жильем молодых семей</t>
  </si>
  <si>
    <t>01 В 00 L4970</t>
  </si>
  <si>
    <t>01 6 F2 55550</t>
  </si>
  <si>
    <t>Благоустройство территорий и приобретение уборочной и коммунальной техники</t>
  </si>
  <si>
    <t>Приложение № 4</t>
  </si>
  <si>
    <t>01 5 00 S6640</t>
  </si>
  <si>
    <t>Субсидия на разработку ПСД по стоительству, модернизации объектов питьевого водоснабжения</t>
  </si>
  <si>
    <t>Другие вопросы в области жилищно-коммунального хозяйства</t>
  </si>
  <si>
    <t>Подпрограмма "Организация и обеспечение бюджетного процесса и развитие информационных систем управления финансами в МО "Коношское""</t>
  </si>
  <si>
    <t>Исполнение судебных актов по искам к казне МО "Коношское"</t>
  </si>
  <si>
    <t>Исполнение судебных актов</t>
  </si>
  <si>
    <t>Подпрограмма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</si>
  <si>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</si>
  <si>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</si>
  <si>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</si>
  <si>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</si>
  <si>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 xml:space="preserve">Предоставление субсидий бюджетным, автономным учреждениям и иным некоммерческим организациям </t>
  </si>
  <si>
    <t>01 7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</si>
  <si>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</si>
  <si>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к  решению 41 сессии</t>
  </si>
  <si>
    <t>01 4 F3 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</si>
  <si>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</si>
  <si>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</si>
  <si>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01 4 F3 367484</t>
  </si>
  <si>
    <t xml:space="preserve">05 </t>
  </si>
  <si>
    <t>01 Г 00 S8420</t>
  </si>
  <si>
    <t>Развитие территориального общественного самоуправления в Архангельской области</t>
  </si>
  <si>
    <t>01 3 00 00000</t>
  </si>
  <si>
    <t>01 3 00 11750</t>
  </si>
  <si>
    <t>01 2 00 S6360</t>
  </si>
  <si>
    <t>Организация транспортного обслуживания населения на пассажирских муниципальных маршрутах автомобильного транспорта</t>
  </si>
  <si>
    <t>18 0 00 S812Д</t>
  </si>
  <si>
    <t>500</t>
  </si>
  <si>
    <t>540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</si>
  <si>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ассигнованиймуниципальных дорожных фондов (дорожный фонд Архангельской области)</t>
  </si>
  <si>
    <t>Межбюджетные трансферты</t>
  </si>
  <si>
    <t>Иные межбюджетные трансферты</t>
  </si>
  <si>
    <t xml:space="preserve">903 </t>
  </si>
  <si>
    <t>01 1 00 S6630</t>
  </si>
  <si>
    <t>Оборудование источников наружного противопожарного водоснабжения</t>
  </si>
  <si>
    <t>01 6 F2 78840</t>
  </si>
  <si>
    <t xml:space="preserve">Уплата иных платежей </t>
  </si>
  <si>
    <t xml:space="preserve">Иные бюджетные ассигнования </t>
  </si>
  <si>
    <t>Ведомственная структура расходов бюджета муниципального образования "Коношское" на 2022 год  и на плановый период 2023 и 2024 годов</t>
  </si>
  <si>
    <t>от 19 августа 2022 г. № 258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</si>
</sst>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#,##0.0_ ;\-#,##0.0\ "/>
    <numFmt numFmtId="188" formatCode="[$€-2]\ ###,000_);[Red]\([$€-2]\ ###,000\)"/>
    <numFmt numFmtId="189" formatCode="_-* #,##0.000\ _₽_-;\-* #,##0.000\ _₽_-;_-* &quot;-&quot;??\ _₽_-;_-@_-"/>
    <numFmt numFmtId="190" formatCode="_-* #,##0.0\ _₽_-;\-* #,##0.0\ _₽_-;_-* &quot;-&quot;??\ _₽_-;_-@_-"/>
    <numFmt numFmtId="191" formatCode="_-* #,##0.0\ _₽_-;\-* #,##0.0\ _₽_-;_-* &quot;-&quot;?\ _₽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5" fontId="6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33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185" fontId="6" fillId="0" borderId="0" xfId="0" applyNumberFormat="1" applyFont="1" applyFill="1" applyAlignment="1">
      <alignment horizontal="center"/>
    </xf>
    <xf numFmtId="185" fontId="8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center"/>
    </xf>
    <xf numFmtId="0" fontId="13" fillId="0" borderId="10" xfId="0" applyFont="1" applyBorder="1" applyAlignment="1">
      <alignment vertical="center" wrapText="1"/>
    </xf>
    <xf numFmtId="49" fontId="13" fillId="33" borderId="10" xfId="53" applyNumberFormat="1" applyFont="1" applyFill="1" applyBorder="1" applyAlignment="1">
      <alignment horizontal="left" vertical="center" wrapText="1"/>
      <protection/>
    </xf>
    <xf numFmtId="185" fontId="4" fillId="0" borderId="0" xfId="0" applyNumberFormat="1" applyFont="1" applyFill="1" applyAlignment="1">
      <alignment/>
    </xf>
    <xf numFmtId="4" fontId="10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righ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5" xfId="53" applyFont="1" applyFill="1" applyBorder="1" applyAlignment="1">
      <alignment horizontal="left" vertical="center" wrapText="1"/>
      <protection/>
    </xf>
    <xf numFmtId="0" fontId="5" fillId="35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49" fontId="10" fillId="33" borderId="10" xfId="53" applyNumberFormat="1" applyFont="1" applyFill="1" applyBorder="1" applyAlignment="1">
      <alignment horizontal="left" vertical="center" wrapText="1"/>
      <protection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" fontId="50" fillId="34" borderId="10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Fill="1" applyAlignment="1">
      <alignment wrapText="1"/>
    </xf>
    <xf numFmtId="185" fontId="6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zoomScale="80" zoomScaleNormal="80" zoomScaleSheetLayoutView="120" zoomScalePageLayoutView="0" workbookViewId="0" topLeftCell="A1">
      <selection activeCell="C8" sqref="C8"/>
    </sheetView>
  </sheetViews>
  <sheetFormatPr defaultColWidth="9.00390625" defaultRowHeight="12.75"/>
  <cols>
    <col min="1" max="1" width="58.00390625" style="1" customWidth="1"/>
    <col min="2" max="2" width="5.125" style="2" customWidth="1"/>
    <col min="3" max="3" width="5.125" style="1" customWidth="1"/>
    <col min="4" max="4" width="5.25390625" style="1" customWidth="1"/>
    <col min="5" max="5" width="15.375" style="4" customWidth="1"/>
    <col min="6" max="6" width="5.25390625" style="1" customWidth="1"/>
    <col min="7" max="7" width="14.75390625" style="5" customWidth="1"/>
    <col min="8" max="8" width="13.625" style="37" customWidth="1"/>
    <col min="9" max="9" width="15.25390625" style="5" customWidth="1"/>
    <col min="10" max="10" width="5.875" style="1" customWidth="1"/>
    <col min="11" max="11" width="6.625" style="1" customWidth="1"/>
    <col min="12" max="16384" width="9.125" style="1" customWidth="1"/>
  </cols>
  <sheetData>
    <row r="1" spans="8:9" ht="12.75">
      <c r="H1" s="69" t="s">
        <v>163</v>
      </c>
      <c r="I1" s="69"/>
    </row>
    <row r="2" spans="8:9" ht="12.75">
      <c r="H2" s="69" t="s">
        <v>178</v>
      </c>
      <c r="I2" s="69"/>
    </row>
    <row r="3" spans="8:9" ht="12.75">
      <c r="H3" s="69" t="s">
        <v>28</v>
      </c>
      <c r="I3" s="69"/>
    </row>
    <row r="4" spans="8:9" ht="12.75">
      <c r="H4" s="8" t="s">
        <v>203</v>
      </c>
      <c r="I4" s="8"/>
    </row>
    <row r="5" spans="8:9" ht="12.75">
      <c r="H5" s="8"/>
      <c r="I5" s="8"/>
    </row>
    <row r="6" spans="1:10" ht="15" customHeight="1">
      <c r="A6" s="6"/>
      <c r="B6" s="7"/>
      <c r="C6" s="6"/>
      <c r="D6" s="6"/>
      <c r="H6" s="69" t="s">
        <v>114</v>
      </c>
      <c r="I6" s="69"/>
      <c r="J6" s="34"/>
    </row>
    <row r="7" spans="1:10" ht="13.5" customHeight="1">
      <c r="A7" s="6"/>
      <c r="B7" s="7"/>
      <c r="C7" s="6"/>
      <c r="D7" s="6"/>
      <c r="H7" s="70" t="s">
        <v>115</v>
      </c>
      <c r="I7" s="70"/>
      <c r="J7" s="34"/>
    </row>
    <row r="8" spans="1:10" ht="13.5" customHeight="1">
      <c r="A8" s="6"/>
      <c r="B8" s="7"/>
      <c r="C8" s="6"/>
      <c r="D8" s="6"/>
      <c r="H8" s="69" t="s">
        <v>28</v>
      </c>
      <c r="I8" s="69"/>
      <c r="J8" s="34"/>
    </row>
    <row r="9" spans="1:10" ht="13.5" customHeight="1">
      <c r="A9" s="6"/>
      <c r="B9" s="7"/>
      <c r="C9" s="6"/>
      <c r="D9" s="6"/>
      <c r="H9" s="8" t="s">
        <v>116</v>
      </c>
      <c r="I9" s="8"/>
      <c r="J9" s="8"/>
    </row>
    <row r="10" spans="1:9" ht="12.75">
      <c r="A10" s="6"/>
      <c r="B10" s="7"/>
      <c r="C10" s="6"/>
      <c r="D10" s="6"/>
      <c r="E10" s="6"/>
      <c r="F10" s="6"/>
      <c r="G10" s="9"/>
      <c r="H10" s="35"/>
      <c r="I10" s="9"/>
    </row>
    <row r="11" spans="1:9" ht="32.25" customHeight="1">
      <c r="A11" s="71" t="s">
        <v>202</v>
      </c>
      <c r="B11" s="71"/>
      <c r="C11" s="71"/>
      <c r="D11" s="71"/>
      <c r="E11" s="71"/>
      <c r="F11" s="71"/>
      <c r="G11" s="71"/>
      <c r="H11" s="71"/>
      <c r="I11" s="71"/>
    </row>
    <row r="12" spans="1:9" ht="55.5" customHeight="1">
      <c r="A12" s="72" t="s">
        <v>12</v>
      </c>
      <c r="B12" s="72" t="s">
        <v>23</v>
      </c>
      <c r="C12" s="72" t="s">
        <v>13</v>
      </c>
      <c r="D12" s="72" t="s">
        <v>14</v>
      </c>
      <c r="E12" s="72" t="s">
        <v>11</v>
      </c>
      <c r="F12" s="72" t="s">
        <v>15</v>
      </c>
      <c r="G12" s="73" t="s">
        <v>117</v>
      </c>
      <c r="H12" s="73" t="s">
        <v>118</v>
      </c>
      <c r="I12" s="73" t="s">
        <v>119</v>
      </c>
    </row>
    <row r="13" spans="1:9" ht="2.25" customHeight="1">
      <c r="A13" s="72"/>
      <c r="B13" s="72"/>
      <c r="C13" s="72"/>
      <c r="D13" s="72"/>
      <c r="E13" s="72"/>
      <c r="F13" s="72"/>
      <c r="G13" s="74"/>
      <c r="H13" s="74"/>
      <c r="I13" s="74"/>
    </row>
    <row r="14" spans="1:9" ht="12.75">
      <c r="A14" s="10">
        <v>1</v>
      </c>
      <c r="B14" s="10">
        <v>2</v>
      </c>
      <c r="C14" s="10">
        <v>3</v>
      </c>
      <c r="D14" s="10">
        <v>4</v>
      </c>
      <c r="E14" s="11">
        <v>5</v>
      </c>
      <c r="F14" s="10">
        <v>6</v>
      </c>
      <c r="G14" s="36">
        <v>7</v>
      </c>
      <c r="H14" s="36">
        <v>7</v>
      </c>
      <c r="I14" s="36">
        <v>7</v>
      </c>
    </row>
    <row r="15" spans="1:9" ht="12.75">
      <c r="A15" s="12"/>
      <c r="B15" s="13"/>
      <c r="C15" s="12"/>
      <c r="D15" s="12"/>
      <c r="E15" s="12"/>
      <c r="F15" s="12"/>
      <c r="G15" s="14"/>
      <c r="H15" s="14"/>
      <c r="I15" s="14"/>
    </row>
    <row r="16" spans="1:9" ht="28.5">
      <c r="A16" s="15" t="s">
        <v>42</v>
      </c>
      <c r="B16" s="16" t="s">
        <v>38</v>
      </c>
      <c r="C16" s="17"/>
      <c r="D16" s="17"/>
      <c r="E16" s="17"/>
      <c r="F16" s="17"/>
      <c r="G16" s="41">
        <f>G17+G48+G55+G66+G84+G135+G140+G156+G160+G164+G168</f>
        <v>139867039.36999997</v>
      </c>
      <c r="H16" s="41">
        <f>H17+H48+H55+H66+H84+H135+H140+H156+H160+H164+H168+H173</f>
        <v>61567134.5</v>
      </c>
      <c r="I16" s="41">
        <f>I17+I48+I55+I66+I84+I135+I140+I156+I160+I164+I168+I173</f>
        <v>64262187.269999996</v>
      </c>
    </row>
    <row r="17" spans="1:9" ht="13.5">
      <c r="A17" s="18" t="s">
        <v>6</v>
      </c>
      <c r="B17" s="16" t="s">
        <v>38</v>
      </c>
      <c r="C17" s="16" t="s">
        <v>22</v>
      </c>
      <c r="D17" s="16"/>
      <c r="E17" s="16"/>
      <c r="F17" s="16"/>
      <c r="G17" s="42">
        <f>SUM(G18+G25+G43+G38)</f>
        <v>16790823.43</v>
      </c>
      <c r="H17" s="42">
        <f>SUM(H18+H25+H43+H38)</f>
        <v>16233535.37</v>
      </c>
      <c r="I17" s="42">
        <f>SUM(I18+I25+I43+I38)</f>
        <v>16016961.37</v>
      </c>
    </row>
    <row r="18" spans="1:9" ht="25.5">
      <c r="A18" s="19" t="s">
        <v>30</v>
      </c>
      <c r="B18" s="16" t="s">
        <v>38</v>
      </c>
      <c r="C18" s="16" t="s">
        <v>22</v>
      </c>
      <c r="D18" s="16" t="s">
        <v>19</v>
      </c>
      <c r="E18" s="16"/>
      <c r="F18" s="16"/>
      <c r="G18" s="43">
        <f aca="true" t="shared" si="0" ref="G18:I22">G19</f>
        <v>1593648</v>
      </c>
      <c r="H18" s="43">
        <f t="shared" si="0"/>
        <v>1593648</v>
      </c>
      <c r="I18" s="43">
        <f t="shared" si="0"/>
        <v>1593648</v>
      </c>
    </row>
    <row r="19" spans="1:9" ht="25.5">
      <c r="A19" s="19" t="s">
        <v>43</v>
      </c>
      <c r="B19" s="16" t="s">
        <v>38</v>
      </c>
      <c r="C19" s="16" t="s">
        <v>22</v>
      </c>
      <c r="D19" s="16" t="s">
        <v>19</v>
      </c>
      <c r="E19" s="16" t="s">
        <v>64</v>
      </c>
      <c r="F19" s="16"/>
      <c r="G19" s="43">
        <f t="shared" si="0"/>
        <v>1593648</v>
      </c>
      <c r="H19" s="43">
        <f t="shared" si="0"/>
        <v>1593648</v>
      </c>
      <c r="I19" s="43">
        <f t="shared" si="0"/>
        <v>1593648</v>
      </c>
    </row>
    <row r="20" spans="1:9" ht="12.75">
      <c r="A20" s="19" t="s">
        <v>0</v>
      </c>
      <c r="B20" s="16" t="s">
        <v>38</v>
      </c>
      <c r="C20" s="16" t="s">
        <v>22</v>
      </c>
      <c r="D20" s="16" t="s">
        <v>19</v>
      </c>
      <c r="E20" s="16" t="s">
        <v>65</v>
      </c>
      <c r="F20" s="16"/>
      <c r="G20" s="43">
        <f t="shared" si="0"/>
        <v>1593648</v>
      </c>
      <c r="H20" s="43">
        <f t="shared" si="0"/>
        <v>1593648</v>
      </c>
      <c r="I20" s="43">
        <f t="shared" si="0"/>
        <v>1593648</v>
      </c>
    </row>
    <row r="21" spans="1:9" ht="25.5">
      <c r="A21" s="19" t="s">
        <v>44</v>
      </c>
      <c r="B21" s="16" t="s">
        <v>38</v>
      </c>
      <c r="C21" s="16" t="s">
        <v>22</v>
      </c>
      <c r="D21" s="16" t="s">
        <v>19</v>
      </c>
      <c r="E21" s="16" t="s">
        <v>66</v>
      </c>
      <c r="F21" s="16"/>
      <c r="G21" s="43">
        <f t="shared" si="0"/>
        <v>1593648</v>
      </c>
      <c r="H21" s="43">
        <f t="shared" si="0"/>
        <v>1593648</v>
      </c>
      <c r="I21" s="43">
        <f t="shared" si="0"/>
        <v>1593648</v>
      </c>
    </row>
    <row r="22" spans="1:9" ht="51">
      <c r="A22" s="51" t="s">
        <v>120</v>
      </c>
      <c r="B22" s="16" t="s">
        <v>38</v>
      </c>
      <c r="C22" s="16" t="s">
        <v>22</v>
      </c>
      <c r="D22" s="16" t="s">
        <v>19</v>
      </c>
      <c r="E22" s="16" t="s">
        <v>66</v>
      </c>
      <c r="F22" s="16" t="s">
        <v>56</v>
      </c>
      <c r="G22" s="43">
        <f t="shared" si="0"/>
        <v>1593648</v>
      </c>
      <c r="H22" s="43">
        <f t="shared" si="0"/>
        <v>1593648</v>
      </c>
      <c r="I22" s="43">
        <f t="shared" si="0"/>
        <v>1593648</v>
      </c>
    </row>
    <row r="23" spans="1:9" ht="25.5">
      <c r="A23" s="19" t="s">
        <v>121</v>
      </c>
      <c r="B23" s="16" t="s">
        <v>38</v>
      </c>
      <c r="C23" s="16" t="s">
        <v>22</v>
      </c>
      <c r="D23" s="16" t="s">
        <v>19</v>
      </c>
      <c r="E23" s="16" t="s">
        <v>66</v>
      </c>
      <c r="F23" s="16" t="s">
        <v>47</v>
      </c>
      <c r="G23" s="44">
        <v>1593648</v>
      </c>
      <c r="H23" s="44">
        <v>1593648</v>
      </c>
      <c r="I23" s="44">
        <v>1593648</v>
      </c>
    </row>
    <row r="24" spans="1:9" ht="12.75">
      <c r="A24" s="19"/>
      <c r="B24" s="16"/>
      <c r="C24" s="16"/>
      <c r="D24" s="16"/>
      <c r="E24" s="16"/>
      <c r="F24" s="16"/>
      <c r="G24" s="43"/>
      <c r="H24" s="43"/>
      <c r="I24" s="43"/>
    </row>
    <row r="25" spans="1:9" ht="36.75" customHeight="1">
      <c r="A25" s="19" t="s">
        <v>8</v>
      </c>
      <c r="B25" s="16" t="s">
        <v>38</v>
      </c>
      <c r="C25" s="16" t="s">
        <v>22</v>
      </c>
      <c r="D25" s="16" t="s">
        <v>18</v>
      </c>
      <c r="E25" s="16"/>
      <c r="F25" s="16"/>
      <c r="G25" s="43">
        <f>G27</f>
        <v>14372175.43</v>
      </c>
      <c r="H25" s="43">
        <f>H27</f>
        <v>14614887.37</v>
      </c>
      <c r="I25" s="43">
        <f>I27</f>
        <v>14398313.37</v>
      </c>
    </row>
    <row r="26" spans="1:9" ht="12.75">
      <c r="A26" s="19" t="s">
        <v>45</v>
      </c>
      <c r="B26" s="16" t="s">
        <v>38</v>
      </c>
      <c r="C26" s="16" t="s">
        <v>22</v>
      </c>
      <c r="D26" s="16" t="s">
        <v>18</v>
      </c>
      <c r="E26" s="16" t="s">
        <v>67</v>
      </c>
      <c r="F26" s="16"/>
      <c r="G26" s="43">
        <f>G27</f>
        <v>14372175.43</v>
      </c>
      <c r="H26" s="43">
        <f>H27</f>
        <v>14614887.37</v>
      </c>
      <c r="I26" s="43">
        <f>I27</f>
        <v>14398313.37</v>
      </c>
    </row>
    <row r="27" spans="1:9" ht="31.5">
      <c r="A27" s="52" t="s">
        <v>44</v>
      </c>
      <c r="B27" s="16" t="s">
        <v>38</v>
      </c>
      <c r="C27" s="16" t="s">
        <v>22</v>
      </c>
      <c r="D27" s="16" t="s">
        <v>18</v>
      </c>
      <c r="E27" s="16" t="s">
        <v>68</v>
      </c>
      <c r="F27" s="16"/>
      <c r="G27" s="43">
        <f>SUM(G28+G30+G33+G35)</f>
        <v>14372175.43</v>
      </c>
      <c r="H27" s="43">
        <f>SUM(H28+H30+H33+H35)</f>
        <v>14614887.37</v>
      </c>
      <c r="I27" s="43">
        <f>SUM(I28+I30+I33+I35)</f>
        <v>14398313.37</v>
      </c>
    </row>
    <row r="28" spans="1:9" ht="51">
      <c r="A28" s="51" t="s">
        <v>120</v>
      </c>
      <c r="B28" s="16" t="s">
        <v>38</v>
      </c>
      <c r="C28" s="16" t="s">
        <v>22</v>
      </c>
      <c r="D28" s="16" t="s">
        <v>18</v>
      </c>
      <c r="E28" s="16" t="s">
        <v>68</v>
      </c>
      <c r="F28" s="16" t="s">
        <v>56</v>
      </c>
      <c r="G28" s="43">
        <f>G29</f>
        <v>11948234.59</v>
      </c>
      <c r="H28" s="43">
        <f>H29</f>
        <v>11957668.87</v>
      </c>
      <c r="I28" s="43">
        <f>I29</f>
        <v>11957668.87</v>
      </c>
    </row>
    <row r="29" spans="1:9" ht="25.5">
      <c r="A29" s="19" t="s">
        <v>121</v>
      </c>
      <c r="B29" s="16" t="s">
        <v>38</v>
      </c>
      <c r="C29" s="16" t="s">
        <v>22</v>
      </c>
      <c r="D29" s="16" t="s">
        <v>18</v>
      </c>
      <c r="E29" s="16" t="s">
        <v>68</v>
      </c>
      <c r="F29" s="16" t="s">
        <v>47</v>
      </c>
      <c r="G29" s="44">
        <v>11948234.59</v>
      </c>
      <c r="H29" s="44">
        <v>11957668.87</v>
      </c>
      <c r="I29" s="44">
        <v>11957668.87</v>
      </c>
    </row>
    <row r="30" spans="1:9" ht="25.5">
      <c r="A30" s="20" t="s">
        <v>57</v>
      </c>
      <c r="B30" s="16" t="s">
        <v>38</v>
      </c>
      <c r="C30" s="16" t="s">
        <v>22</v>
      </c>
      <c r="D30" s="16" t="s">
        <v>18</v>
      </c>
      <c r="E30" s="16" t="s">
        <v>68</v>
      </c>
      <c r="F30" s="16" t="s">
        <v>58</v>
      </c>
      <c r="G30" s="43">
        <f>G31</f>
        <v>2239829.49</v>
      </c>
      <c r="H30" s="43">
        <f>H31</f>
        <v>2152377.84</v>
      </c>
      <c r="I30" s="43">
        <f>I31</f>
        <v>2152377.84</v>
      </c>
    </row>
    <row r="31" spans="1:9" ht="25.5">
      <c r="A31" s="19" t="s">
        <v>122</v>
      </c>
      <c r="B31" s="16" t="s">
        <v>38</v>
      </c>
      <c r="C31" s="16" t="s">
        <v>22</v>
      </c>
      <c r="D31" s="16" t="s">
        <v>18</v>
      </c>
      <c r="E31" s="16" t="s">
        <v>68</v>
      </c>
      <c r="F31" s="16" t="s">
        <v>53</v>
      </c>
      <c r="G31" s="44">
        <v>2239829.49</v>
      </c>
      <c r="H31" s="44">
        <v>2152377.84</v>
      </c>
      <c r="I31" s="44">
        <v>2152377.84</v>
      </c>
    </row>
    <row r="32" spans="1:9" ht="51">
      <c r="A32" s="53" t="s">
        <v>123</v>
      </c>
      <c r="B32" s="16" t="s">
        <v>38</v>
      </c>
      <c r="C32" s="16" t="s">
        <v>22</v>
      </c>
      <c r="D32" s="16" t="s">
        <v>18</v>
      </c>
      <c r="E32" s="16" t="s">
        <v>105</v>
      </c>
      <c r="F32" s="16"/>
      <c r="G32" s="43">
        <f aca="true" t="shared" si="1" ref="G32:I33">G33</f>
        <v>105000</v>
      </c>
      <c r="H32" s="43">
        <f t="shared" si="1"/>
        <v>105000</v>
      </c>
      <c r="I32" s="43">
        <f t="shared" si="1"/>
        <v>105000</v>
      </c>
    </row>
    <row r="33" spans="1:9" ht="25.5">
      <c r="A33" s="20" t="s">
        <v>57</v>
      </c>
      <c r="B33" s="16" t="s">
        <v>38</v>
      </c>
      <c r="C33" s="16" t="s">
        <v>22</v>
      </c>
      <c r="D33" s="16" t="s">
        <v>18</v>
      </c>
      <c r="E33" s="16" t="s">
        <v>105</v>
      </c>
      <c r="F33" s="16" t="s">
        <v>58</v>
      </c>
      <c r="G33" s="43">
        <f t="shared" si="1"/>
        <v>105000</v>
      </c>
      <c r="H33" s="43">
        <f t="shared" si="1"/>
        <v>105000</v>
      </c>
      <c r="I33" s="43">
        <f t="shared" si="1"/>
        <v>105000</v>
      </c>
    </row>
    <row r="34" spans="1:9" s="3" customFormat="1" ht="25.5">
      <c r="A34" s="19" t="s">
        <v>122</v>
      </c>
      <c r="B34" s="16" t="s">
        <v>38</v>
      </c>
      <c r="C34" s="16" t="s">
        <v>22</v>
      </c>
      <c r="D34" s="16" t="s">
        <v>18</v>
      </c>
      <c r="E34" s="16" t="s">
        <v>105</v>
      </c>
      <c r="F34" s="16" t="s">
        <v>53</v>
      </c>
      <c r="G34" s="44">
        <v>105000</v>
      </c>
      <c r="H34" s="44">
        <v>105000</v>
      </c>
      <c r="I34" s="44">
        <v>105000</v>
      </c>
    </row>
    <row r="35" spans="1:11" s="3" customFormat="1" ht="12.75">
      <c r="A35" s="20" t="s">
        <v>59</v>
      </c>
      <c r="B35" s="16" t="s">
        <v>38</v>
      </c>
      <c r="C35" s="16" t="s">
        <v>22</v>
      </c>
      <c r="D35" s="16" t="s">
        <v>18</v>
      </c>
      <c r="E35" s="16" t="s">
        <v>68</v>
      </c>
      <c r="F35" s="16" t="s">
        <v>52</v>
      </c>
      <c r="G35" s="43">
        <f>G36+G37</f>
        <v>79111.35</v>
      </c>
      <c r="H35" s="43">
        <f>H36+H37</f>
        <v>399840.66</v>
      </c>
      <c r="I35" s="43">
        <f>I36+I37</f>
        <v>183266.66</v>
      </c>
      <c r="K35" s="3">
        <v>0</v>
      </c>
    </row>
    <row r="36" spans="1:9" s="3" customFormat="1" ht="25.5">
      <c r="A36" s="20" t="s">
        <v>124</v>
      </c>
      <c r="B36" s="16" t="s">
        <v>38</v>
      </c>
      <c r="C36" s="16" t="s">
        <v>22</v>
      </c>
      <c r="D36" s="16" t="s">
        <v>18</v>
      </c>
      <c r="E36" s="16" t="s">
        <v>68</v>
      </c>
      <c r="F36" s="16" t="s">
        <v>104</v>
      </c>
      <c r="G36" s="44">
        <v>50000</v>
      </c>
      <c r="H36" s="44">
        <v>383240.66</v>
      </c>
      <c r="I36" s="44">
        <v>166666.66</v>
      </c>
    </row>
    <row r="37" spans="1:9" s="3" customFormat="1" ht="12.75">
      <c r="A37" s="19" t="s">
        <v>125</v>
      </c>
      <c r="B37" s="16" t="s">
        <v>38</v>
      </c>
      <c r="C37" s="16" t="s">
        <v>22</v>
      </c>
      <c r="D37" s="16" t="s">
        <v>18</v>
      </c>
      <c r="E37" s="16" t="s">
        <v>68</v>
      </c>
      <c r="F37" s="16" t="s">
        <v>48</v>
      </c>
      <c r="G37" s="44">
        <v>29111.35</v>
      </c>
      <c r="H37" s="44">
        <v>16600</v>
      </c>
      <c r="I37" s="44">
        <v>16600</v>
      </c>
    </row>
    <row r="38" spans="1:9" s="3" customFormat="1" ht="12.75">
      <c r="A38" s="17" t="s">
        <v>126</v>
      </c>
      <c r="B38" s="16" t="s">
        <v>38</v>
      </c>
      <c r="C38" s="16" t="s">
        <v>22</v>
      </c>
      <c r="D38" s="16" t="s">
        <v>127</v>
      </c>
      <c r="E38" s="16"/>
      <c r="F38" s="16"/>
      <c r="G38" s="41">
        <f aca="true" t="shared" si="2" ref="G38:I39">G39</f>
        <v>800000</v>
      </c>
      <c r="H38" s="41">
        <f t="shared" si="2"/>
        <v>0</v>
      </c>
      <c r="I38" s="41">
        <f t="shared" si="2"/>
        <v>0</v>
      </c>
    </row>
    <row r="39" spans="1:9" s="3" customFormat="1" ht="12.75">
      <c r="A39" s="19" t="s">
        <v>128</v>
      </c>
      <c r="B39" s="16" t="s">
        <v>38</v>
      </c>
      <c r="C39" s="16" t="s">
        <v>22</v>
      </c>
      <c r="D39" s="16" t="s">
        <v>127</v>
      </c>
      <c r="E39" s="16" t="s">
        <v>129</v>
      </c>
      <c r="F39" s="16"/>
      <c r="G39" s="43">
        <f t="shared" si="2"/>
        <v>800000</v>
      </c>
      <c r="H39" s="43">
        <f t="shared" si="2"/>
        <v>0</v>
      </c>
      <c r="I39" s="43">
        <f t="shared" si="2"/>
        <v>0</v>
      </c>
    </row>
    <row r="40" spans="1:9" s="3" customFormat="1" ht="25.5">
      <c r="A40" s="19" t="s">
        <v>130</v>
      </c>
      <c r="B40" s="16" t="s">
        <v>38</v>
      </c>
      <c r="C40" s="16" t="s">
        <v>22</v>
      </c>
      <c r="D40" s="16" t="s">
        <v>127</v>
      </c>
      <c r="E40" s="16" t="s">
        <v>131</v>
      </c>
      <c r="F40" s="16"/>
      <c r="G40" s="43">
        <f>G42</f>
        <v>800000</v>
      </c>
      <c r="H40" s="43">
        <f>H42</f>
        <v>0</v>
      </c>
      <c r="I40" s="43">
        <f>I42</f>
        <v>0</v>
      </c>
    </row>
    <row r="41" spans="1:9" s="3" customFormat="1" ht="12.75">
      <c r="A41" s="20" t="s">
        <v>59</v>
      </c>
      <c r="B41" s="16" t="s">
        <v>38</v>
      </c>
      <c r="C41" s="16" t="s">
        <v>22</v>
      </c>
      <c r="D41" s="16" t="s">
        <v>127</v>
      </c>
      <c r="E41" s="16" t="s">
        <v>131</v>
      </c>
      <c r="F41" s="16" t="s">
        <v>52</v>
      </c>
      <c r="G41" s="43"/>
      <c r="H41" s="43"/>
      <c r="I41" s="43"/>
    </row>
    <row r="42" spans="1:9" s="3" customFormat="1" ht="12.75">
      <c r="A42" s="19" t="s">
        <v>132</v>
      </c>
      <c r="B42" s="16" t="s">
        <v>38</v>
      </c>
      <c r="C42" s="16" t="s">
        <v>22</v>
      </c>
      <c r="D42" s="16" t="s">
        <v>127</v>
      </c>
      <c r="E42" s="16" t="s">
        <v>131</v>
      </c>
      <c r="F42" s="16" t="s">
        <v>133</v>
      </c>
      <c r="G42" s="44">
        <v>800000</v>
      </c>
      <c r="H42" s="44">
        <v>0</v>
      </c>
      <c r="I42" s="44">
        <v>0</v>
      </c>
    </row>
    <row r="43" spans="1:9" s="3" customFormat="1" ht="13.5">
      <c r="A43" s="17" t="s">
        <v>24</v>
      </c>
      <c r="B43" s="16" t="s">
        <v>38</v>
      </c>
      <c r="C43" s="16" t="s">
        <v>22</v>
      </c>
      <c r="D43" s="16" t="s">
        <v>21</v>
      </c>
      <c r="E43" s="16"/>
      <c r="F43" s="16"/>
      <c r="G43" s="42">
        <f aca="true" t="shared" si="3" ref="G43:I44">G44</f>
        <v>25000</v>
      </c>
      <c r="H43" s="42">
        <f t="shared" si="3"/>
        <v>25000</v>
      </c>
      <c r="I43" s="42">
        <f t="shared" si="3"/>
        <v>25000</v>
      </c>
    </row>
    <row r="44" spans="1:9" s="3" customFormat="1" ht="12.75">
      <c r="A44" s="19" t="s">
        <v>134</v>
      </c>
      <c r="B44" s="16" t="s">
        <v>38</v>
      </c>
      <c r="C44" s="16" t="s">
        <v>22</v>
      </c>
      <c r="D44" s="16" t="s">
        <v>21</v>
      </c>
      <c r="E44" s="16" t="s">
        <v>69</v>
      </c>
      <c r="F44" s="16"/>
      <c r="G44" s="43">
        <f t="shared" si="3"/>
        <v>25000</v>
      </c>
      <c r="H44" s="43">
        <f t="shared" si="3"/>
        <v>25000</v>
      </c>
      <c r="I44" s="43">
        <f t="shared" si="3"/>
        <v>25000</v>
      </c>
    </row>
    <row r="45" spans="1:9" s="3" customFormat="1" ht="12.75">
      <c r="A45" s="16" t="s">
        <v>135</v>
      </c>
      <c r="B45" s="16" t="s">
        <v>38</v>
      </c>
      <c r="C45" s="16" t="s">
        <v>22</v>
      </c>
      <c r="D45" s="16" t="s">
        <v>21</v>
      </c>
      <c r="E45" s="16" t="s">
        <v>70</v>
      </c>
      <c r="F45" s="16"/>
      <c r="G45" s="43">
        <f>G47</f>
        <v>25000</v>
      </c>
      <c r="H45" s="43">
        <f>H47</f>
        <v>25000</v>
      </c>
      <c r="I45" s="43">
        <f>I47</f>
        <v>25000</v>
      </c>
    </row>
    <row r="46" spans="1:9" s="3" customFormat="1" ht="12.75">
      <c r="A46" s="20" t="s">
        <v>59</v>
      </c>
      <c r="B46" s="16" t="s">
        <v>38</v>
      </c>
      <c r="C46" s="16" t="s">
        <v>22</v>
      </c>
      <c r="D46" s="16" t="s">
        <v>21</v>
      </c>
      <c r="E46" s="16" t="s">
        <v>70</v>
      </c>
      <c r="F46" s="16" t="s">
        <v>52</v>
      </c>
      <c r="G46" s="43"/>
      <c r="H46" s="43"/>
      <c r="I46" s="43"/>
    </row>
    <row r="47" spans="1:9" s="3" customFormat="1" ht="25.5" customHeight="1">
      <c r="A47" s="19" t="s">
        <v>50</v>
      </c>
      <c r="B47" s="16" t="s">
        <v>38</v>
      </c>
      <c r="C47" s="16" t="s">
        <v>22</v>
      </c>
      <c r="D47" s="16" t="s">
        <v>21</v>
      </c>
      <c r="E47" s="16" t="s">
        <v>70</v>
      </c>
      <c r="F47" s="16" t="s">
        <v>49</v>
      </c>
      <c r="G47" s="44">
        <v>25000</v>
      </c>
      <c r="H47" s="44">
        <v>25000</v>
      </c>
      <c r="I47" s="44">
        <v>25000</v>
      </c>
    </row>
    <row r="48" spans="1:9" s="3" customFormat="1" ht="16.5" customHeight="1">
      <c r="A48" s="17" t="s">
        <v>94</v>
      </c>
      <c r="B48" s="16" t="s">
        <v>38</v>
      </c>
      <c r="C48" s="16" t="s">
        <v>19</v>
      </c>
      <c r="D48" s="16"/>
      <c r="E48" s="16"/>
      <c r="F48" s="16"/>
      <c r="G48" s="42">
        <f>G50</f>
        <v>921216.4199999999</v>
      </c>
      <c r="H48" s="42">
        <f>H50</f>
        <v>891266.96</v>
      </c>
      <c r="I48" s="42">
        <f>I50</f>
        <v>922501.74</v>
      </c>
    </row>
    <row r="49" spans="1:9" s="3" customFormat="1" ht="12.75">
      <c r="A49" s="19" t="s">
        <v>136</v>
      </c>
      <c r="B49" s="16" t="s">
        <v>38</v>
      </c>
      <c r="C49" s="16" t="s">
        <v>19</v>
      </c>
      <c r="D49" s="16" t="s">
        <v>16</v>
      </c>
      <c r="E49" s="16"/>
      <c r="F49" s="16"/>
      <c r="G49" s="43">
        <f>G50</f>
        <v>921216.4199999999</v>
      </c>
      <c r="H49" s="43">
        <f>H50</f>
        <v>891266.96</v>
      </c>
      <c r="I49" s="43">
        <f>I50</f>
        <v>922501.74</v>
      </c>
    </row>
    <row r="50" spans="1:9" s="3" customFormat="1" ht="25.5">
      <c r="A50" s="19" t="s">
        <v>93</v>
      </c>
      <c r="B50" s="16" t="s">
        <v>38</v>
      </c>
      <c r="C50" s="16" t="s">
        <v>19</v>
      </c>
      <c r="D50" s="16" t="s">
        <v>16</v>
      </c>
      <c r="E50" s="16" t="s">
        <v>97</v>
      </c>
      <c r="F50" s="16"/>
      <c r="G50" s="43">
        <f>SUM(G51+G53)</f>
        <v>921216.4199999999</v>
      </c>
      <c r="H50" s="43">
        <f>SUM(H51+H53)</f>
        <v>891266.96</v>
      </c>
      <c r="I50" s="43">
        <f>SUM(I51+I53)</f>
        <v>922501.74</v>
      </c>
    </row>
    <row r="51" spans="1:9" s="3" customFormat="1" ht="51">
      <c r="A51" s="54" t="s">
        <v>120</v>
      </c>
      <c r="B51" s="16" t="s">
        <v>38</v>
      </c>
      <c r="C51" s="16" t="s">
        <v>19</v>
      </c>
      <c r="D51" s="16" t="s">
        <v>16</v>
      </c>
      <c r="E51" s="16" t="s">
        <v>97</v>
      </c>
      <c r="F51" s="16" t="s">
        <v>56</v>
      </c>
      <c r="G51" s="43">
        <f>G52</f>
        <v>825450.74</v>
      </c>
      <c r="H51" s="43">
        <f>H52</f>
        <v>796522</v>
      </c>
      <c r="I51" s="43">
        <f>I52</f>
        <v>827526</v>
      </c>
    </row>
    <row r="52" spans="1:9" s="3" customFormat="1" ht="25.5">
      <c r="A52" s="19" t="s">
        <v>46</v>
      </c>
      <c r="B52" s="16" t="s">
        <v>38</v>
      </c>
      <c r="C52" s="16" t="s">
        <v>19</v>
      </c>
      <c r="D52" s="16" t="s">
        <v>16</v>
      </c>
      <c r="E52" s="16" t="s">
        <v>97</v>
      </c>
      <c r="F52" s="16" t="s">
        <v>47</v>
      </c>
      <c r="G52" s="44">
        <v>825450.74</v>
      </c>
      <c r="H52" s="44">
        <v>796522</v>
      </c>
      <c r="I52" s="44">
        <v>827526</v>
      </c>
    </row>
    <row r="53" spans="1:9" s="3" customFormat="1" ht="25.5">
      <c r="A53" s="20" t="s">
        <v>57</v>
      </c>
      <c r="B53" s="16" t="s">
        <v>38</v>
      </c>
      <c r="C53" s="16" t="s">
        <v>19</v>
      </c>
      <c r="D53" s="16" t="s">
        <v>16</v>
      </c>
      <c r="E53" s="16" t="s">
        <v>97</v>
      </c>
      <c r="F53" s="16" t="s">
        <v>58</v>
      </c>
      <c r="G53" s="43">
        <f>G54</f>
        <v>95765.68</v>
      </c>
      <c r="H53" s="43">
        <f>H54</f>
        <v>94744.96</v>
      </c>
      <c r="I53" s="43">
        <f>I54</f>
        <v>94975.74</v>
      </c>
    </row>
    <row r="54" spans="1:9" s="3" customFormat="1" ht="24.75" customHeight="1">
      <c r="A54" s="19" t="s">
        <v>54</v>
      </c>
      <c r="B54" s="16" t="s">
        <v>38</v>
      </c>
      <c r="C54" s="16" t="s">
        <v>19</v>
      </c>
      <c r="D54" s="16" t="s">
        <v>16</v>
      </c>
      <c r="E54" s="16" t="s">
        <v>97</v>
      </c>
      <c r="F54" s="16" t="s">
        <v>53</v>
      </c>
      <c r="G54" s="44">
        <v>95765.68</v>
      </c>
      <c r="H54" s="44">
        <v>94744.96</v>
      </c>
      <c r="I54" s="44">
        <v>94975.74</v>
      </c>
    </row>
    <row r="55" spans="1:9" s="3" customFormat="1" ht="24.75" customHeight="1">
      <c r="A55" s="21" t="s">
        <v>2</v>
      </c>
      <c r="B55" s="16" t="s">
        <v>38</v>
      </c>
      <c r="C55" s="16" t="s">
        <v>16</v>
      </c>
      <c r="D55" s="16"/>
      <c r="E55" s="16"/>
      <c r="F55" s="16"/>
      <c r="G55" s="42">
        <f>G56</f>
        <v>2734009.42</v>
      </c>
      <c r="H55" s="42">
        <f>SUM(H57+H60)</f>
        <v>748277.24</v>
      </c>
      <c r="I55" s="42">
        <f>SUM(I57+I60)</f>
        <v>778277.24</v>
      </c>
    </row>
    <row r="56" spans="1:9" s="3" customFormat="1" ht="12" customHeight="1">
      <c r="A56" s="55" t="s">
        <v>37</v>
      </c>
      <c r="B56" s="16" t="s">
        <v>38</v>
      </c>
      <c r="C56" s="16" t="s">
        <v>16</v>
      </c>
      <c r="D56" s="16" t="s">
        <v>5</v>
      </c>
      <c r="E56" s="16"/>
      <c r="F56" s="16"/>
      <c r="G56" s="43">
        <f>G57+G60+G65</f>
        <v>2734009.42</v>
      </c>
      <c r="H56" s="43">
        <f>H57+H60</f>
        <v>748277.24</v>
      </c>
      <c r="I56" s="43">
        <f>I57+I60</f>
        <v>778277.24</v>
      </c>
    </row>
    <row r="57" spans="1:9" s="3" customFormat="1" ht="38.25">
      <c r="A57" s="22" t="s">
        <v>137</v>
      </c>
      <c r="B57" s="56" t="s">
        <v>38</v>
      </c>
      <c r="C57" s="16" t="s">
        <v>16</v>
      </c>
      <c r="D57" s="16" t="s">
        <v>5</v>
      </c>
      <c r="E57" s="23" t="s">
        <v>89</v>
      </c>
      <c r="F57" s="16"/>
      <c r="G57" s="43">
        <f aca="true" t="shared" si="4" ref="G57:I58">G58</f>
        <v>447491.42</v>
      </c>
      <c r="H57" s="43">
        <f t="shared" si="4"/>
        <v>708775.24</v>
      </c>
      <c r="I57" s="43">
        <f t="shared" si="4"/>
        <v>738775.24</v>
      </c>
    </row>
    <row r="58" spans="1:9" s="3" customFormat="1" ht="25.5">
      <c r="A58" s="57" t="s">
        <v>57</v>
      </c>
      <c r="B58" s="16" t="s">
        <v>38</v>
      </c>
      <c r="C58" s="16" t="s">
        <v>16</v>
      </c>
      <c r="D58" s="16" t="s">
        <v>5</v>
      </c>
      <c r="E58" s="23" t="s">
        <v>89</v>
      </c>
      <c r="F58" s="16" t="s">
        <v>58</v>
      </c>
      <c r="G58" s="43">
        <f t="shared" si="4"/>
        <v>447491.42</v>
      </c>
      <c r="H58" s="43">
        <f t="shared" si="4"/>
        <v>708775.24</v>
      </c>
      <c r="I58" s="43">
        <f t="shared" si="4"/>
        <v>738775.24</v>
      </c>
    </row>
    <row r="59" spans="1:9" s="3" customFormat="1" ht="25.5">
      <c r="A59" s="19" t="s">
        <v>54</v>
      </c>
      <c r="B59" s="16" t="s">
        <v>38</v>
      </c>
      <c r="C59" s="16" t="s">
        <v>16</v>
      </c>
      <c r="D59" s="16" t="s">
        <v>5</v>
      </c>
      <c r="E59" s="23" t="s">
        <v>89</v>
      </c>
      <c r="F59" s="16" t="s">
        <v>53</v>
      </c>
      <c r="G59" s="44">
        <v>447491.42</v>
      </c>
      <c r="H59" s="44">
        <v>708775.24</v>
      </c>
      <c r="I59" s="44">
        <v>738775.24</v>
      </c>
    </row>
    <row r="60" spans="1:9" s="3" customFormat="1" ht="25.5">
      <c r="A60" s="58" t="s">
        <v>138</v>
      </c>
      <c r="B60" s="16" t="s">
        <v>38</v>
      </c>
      <c r="C60" s="16" t="s">
        <v>25</v>
      </c>
      <c r="D60" s="16" t="s">
        <v>5</v>
      </c>
      <c r="E60" s="23" t="s">
        <v>85</v>
      </c>
      <c r="F60" s="16"/>
      <c r="G60" s="43">
        <f aca="true" t="shared" si="5" ref="G60:I61">G61</f>
        <v>39502</v>
      </c>
      <c r="H60" s="43">
        <f t="shared" si="5"/>
        <v>39502</v>
      </c>
      <c r="I60" s="43">
        <f t="shared" si="5"/>
        <v>39502</v>
      </c>
    </row>
    <row r="61" spans="1:9" s="3" customFormat="1" ht="28.5" customHeight="1">
      <c r="A61" s="20" t="s">
        <v>57</v>
      </c>
      <c r="B61" s="16" t="s">
        <v>38</v>
      </c>
      <c r="C61" s="16" t="s">
        <v>25</v>
      </c>
      <c r="D61" s="16" t="s">
        <v>5</v>
      </c>
      <c r="E61" s="23" t="s">
        <v>85</v>
      </c>
      <c r="F61" s="16" t="s">
        <v>58</v>
      </c>
      <c r="G61" s="43">
        <f t="shared" si="5"/>
        <v>39502</v>
      </c>
      <c r="H61" s="43">
        <f t="shared" si="5"/>
        <v>39502</v>
      </c>
      <c r="I61" s="43">
        <f t="shared" si="5"/>
        <v>39502</v>
      </c>
    </row>
    <row r="62" spans="1:9" s="3" customFormat="1" ht="37.5" customHeight="1">
      <c r="A62" s="19" t="s">
        <v>54</v>
      </c>
      <c r="B62" s="16" t="s">
        <v>38</v>
      </c>
      <c r="C62" s="16" t="s">
        <v>25</v>
      </c>
      <c r="D62" s="16" t="s">
        <v>5</v>
      </c>
      <c r="E62" s="23" t="s">
        <v>85</v>
      </c>
      <c r="F62" s="16" t="s">
        <v>53</v>
      </c>
      <c r="G62" s="44">
        <v>39502</v>
      </c>
      <c r="H62" s="44">
        <v>39502</v>
      </c>
      <c r="I62" s="44">
        <v>39502</v>
      </c>
    </row>
    <row r="63" spans="1:9" s="3" customFormat="1" ht="37.5" customHeight="1">
      <c r="A63" s="19" t="s">
        <v>198</v>
      </c>
      <c r="B63" s="16" t="s">
        <v>196</v>
      </c>
      <c r="C63" s="16" t="s">
        <v>16</v>
      </c>
      <c r="D63" s="16" t="s">
        <v>5</v>
      </c>
      <c r="E63" s="23" t="s">
        <v>197</v>
      </c>
      <c r="F63" s="16"/>
      <c r="G63" s="43">
        <f aca="true" t="shared" si="6" ref="G63:I64">G64</f>
        <v>2247016</v>
      </c>
      <c r="H63" s="43">
        <f t="shared" si="6"/>
        <v>0</v>
      </c>
      <c r="I63" s="43">
        <f t="shared" si="6"/>
        <v>0</v>
      </c>
    </row>
    <row r="64" spans="1:9" s="3" customFormat="1" ht="37.5" customHeight="1">
      <c r="A64" s="20" t="s">
        <v>57</v>
      </c>
      <c r="B64" s="16" t="s">
        <v>196</v>
      </c>
      <c r="C64" s="16" t="s">
        <v>16</v>
      </c>
      <c r="D64" s="16" t="s">
        <v>5</v>
      </c>
      <c r="E64" s="23" t="s">
        <v>197</v>
      </c>
      <c r="F64" s="16" t="s">
        <v>58</v>
      </c>
      <c r="G64" s="43">
        <f t="shared" si="6"/>
        <v>2247016</v>
      </c>
      <c r="H64" s="43">
        <f t="shared" si="6"/>
        <v>0</v>
      </c>
      <c r="I64" s="43">
        <f t="shared" si="6"/>
        <v>0</v>
      </c>
    </row>
    <row r="65" spans="1:9" s="3" customFormat="1" ht="37.5" customHeight="1">
      <c r="A65" s="19" t="s">
        <v>54</v>
      </c>
      <c r="B65" s="16" t="s">
        <v>196</v>
      </c>
      <c r="C65" s="16" t="s">
        <v>16</v>
      </c>
      <c r="D65" s="16" t="s">
        <v>5</v>
      </c>
      <c r="E65" s="23" t="s">
        <v>197</v>
      </c>
      <c r="F65" s="16" t="s">
        <v>53</v>
      </c>
      <c r="G65" s="44">
        <v>2247016</v>
      </c>
      <c r="H65" s="44">
        <v>0</v>
      </c>
      <c r="I65" s="44">
        <v>0</v>
      </c>
    </row>
    <row r="66" spans="1:11" s="3" customFormat="1" ht="16.5" customHeight="1">
      <c r="A66" s="17" t="s">
        <v>17</v>
      </c>
      <c r="B66" s="16" t="s">
        <v>38</v>
      </c>
      <c r="C66" s="16" t="s">
        <v>18</v>
      </c>
      <c r="D66" s="16"/>
      <c r="E66" s="16"/>
      <c r="F66" s="16"/>
      <c r="G66" s="42">
        <f>G67</f>
        <v>15039803.780000001</v>
      </c>
      <c r="H66" s="42">
        <f>H67</f>
        <v>7166923</v>
      </c>
      <c r="I66" s="42">
        <f>I67</f>
        <v>8741282.79</v>
      </c>
      <c r="K66" s="3">
        <v>4565.96</v>
      </c>
    </row>
    <row r="67" spans="1:9" s="3" customFormat="1" ht="16.5" customHeight="1">
      <c r="A67" s="19" t="s">
        <v>27</v>
      </c>
      <c r="B67" s="16" t="s">
        <v>38</v>
      </c>
      <c r="C67" s="16" t="s">
        <v>18</v>
      </c>
      <c r="D67" s="16" t="s">
        <v>3</v>
      </c>
      <c r="E67" s="16"/>
      <c r="F67" s="16"/>
      <c r="G67" s="43">
        <f>G70+G78+G73+G83+G81</f>
        <v>15039803.780000001</v>
      </c>
      <c r="H67" s="43">
        <f>H70+H78</f>
        <v>7166923</v>
      </c>
      <c r="I67" s="43">
        <f>I70+I78</f>
        <v>8741282.79</v>
      </c>
    </row>
    <row r="68" spans="1:9" s="3" customFormat="1" ht="29.25" customHeight="1">
      <c r="A68" s="19" t="s">
        <v>139</v>
      </c>
      <c r="B68" s="16" t="s">
        <v>38</v>
      </c>
      <c r="C68" s="16" t="s">
        <v>18</v>
      </c>
      <c r="D68" s="16" t="s">
        <v>3</v>
      </c>
      <c r="E68" s="16" t="s">
        <v>71</v>
      </c>
      <c r="F68" s="16"/>
      <c r="G68" s="43">
        <f aca="true" t="shared" si="7" ref="G68:I69">G69</f>
        <v>85596.69</v>
      </c>
      <c r="H68" s="43">
        <f t="shared" si="7"/>
        <v>900000</v>
      </c>
      <c r="I68" s="43">
        <f t="shared" si="7"/>
        <v>900000</v>
      </c>
    </row>
    <row r="69" spans="1:9" s="3" customFormat="1" ht="35.25" customHeight="1">
      <c r="A69" s="22" t="s">
        <v>51</v>
      </c>
      <c r="B69" s="16" t="s">
        <v>38</v>
      </c>
      <c r="C69" s="16" t="s">
        <v>18</v>
      </c>
      <c r="D69" s="16" t="s">
        <v>3</v>
      </c>
      <c r="E69" s="16" t="s">
        <v>71</v>
      </c>
      <c r="F69" s="16" t="s">
        <v>52</v>
      </c>
      <c r="G69" s="43">
        <f t="shared" si="7"/>
        <v>85596.69</v>
      </c>
      <c r="H69" s="43">
        <f t="shared" si="7"/>
        <v>900000</v>
      </c>
      <c r="I69" s="43">
        <f t="shared" si="7"/>
        <v>900000</v>
      </c>
    </row>
    <row r="70" spans="1:9" s="3" customFormat="1" ht="42" customHeight="1">
      <c r="A70" s="24" t="s">
        <v>61</v>
      </c>
      <c r="B70" s="16" t="s">
        <v>38</v>
      </c>
      <c r="C70" s="16" t="s">
        <v>18</v>
      </c>
      <c r="D70" s="16" t="s">
        <v>3</v>
      </c>
      <c r="E70" s="16" t="s">
        <v>71</v>
      </c>
      <c r="F70" s="16" t="s">
        <v>60</v>
      </c>
      <c r="G70" s="44">
        <v>85596.69</v>
      </c>
      <c r="H70" s="44">
        <v>900000</v>
      </c>
      <c r="I70" s="44">
        <v>900000</v>
      </c>
    </row>
    <row r="71" spans="1:9" s="3" customFormat="1" ht="36" customHeight="1">
      <c r="A71" s="24" t="s">
        <v>189</v>
      </c>
      <c r="B71" s="16" t="s">
        <v>38</v>
      </c>
      <c r="C71" s="16" t="s">
        <v>18</v>
      </c>
      <c r="D71" s="16" t="s">
        <v>3</v>
      </c>
      <c r="E71" s="16" t="s">
        <v>188</v>
      </c>
      <c r="F71" s="16"/>
      <c r="G71" s="43">
        <f aca="true" t="shared" si="8" ref="G71:I72">G72</f>
        <v>6731049.19</v>
      </c>
      <c r="H71" s="43">
        <f t="shared" si="8"/>
        <v>0</v>
      </c>
      <c r="I71" s="43">
        <f t="shared" si="8"/>
        <v>0</v>
      </c>
    </row>
    <row r="72" spans="1:9" s="3" customFormat="1" ht="31.5" customHeight="1">
      <c r="A72" s="20" t="s">
        <v>57</v>
      </c>
      <c r="B72" s="16" t="s">
        <v>38</v>
      </c>
      <c r="C72" s="16" t="s">
        <v>18</v>
      </c>
      <c r="D72" s="16" t="s">
        <v>3</v>
      </c>
      <c r="E72" s="16" t="s">
        <v>188</v>
      </c>
      <c r="F72" s="16" t="s">
        <v>58</v>
      </c>
      <c r="G72" s="43">
        <f t="shared" si="8"/>
        <v>6731049.19</v>
      </c>
      <c r="H72" s="43">
        <f t="shared" si="8"/>
        <v>0</v>
      </c>
      <c r="I72" s="43">
        <f t="shared" si="8"/>
        <v>0</v>
      </c>
    </row>
    <row r="73" spans="1:9" s="3" customFormat="1" ht="42" customHeight="1">
      <c r="A73" s="19" t="s">
        <v>54</v>
      </c>
      <c r="B73" s="16" t="s">
        <v>38</v>
      </c>
      <c r="C73" s="16" t="s">
        <v>18</v>
      </c>
      <c r="D73" s="16" t="s">
        <v>3</v>
      </c>
      <c r="E73" s="16" t="s">
        <v>188</v>
      </c>
      <c r="F73" s="16" t="s">
        <v>53</v>
      </c>
      <c r="G73" s="44">
        <v>6731049.19</v>
      </c>
      <c r="H73" s="44">
        <v>0</v>
      </c>
      <c r="I73" s="44">
        <v>0</v>
      </c>
    </row>
    <row r="74" spans="1:9" s="3" customFormat="1" ht="48" customHeight="1">
      <c r="A74" s="17" t="s">
        <v>39</v>
      </c>
      <c r="B74" s="16" t="s">
        <v>38</v>
      </c>
      <c r="C74" s="16" t="s">
        <v>18</v>
      </c>
      <c r="D74" s="16" t="s">
        <v>40</v>
      </c>
      <c r="E74" s="16"/>
      <c r="F74" s="16"/>
      <c r="G74" s="41">
        <f>G75</f>
        <v>8223157.9</v>
      </c>
      <c r="H74" s="41">
        <f aca="true" t="shared" si="9" ref="G74:I77">H75</f>
        <v>6266923</v>
      </c>
      <c r="I74" s="41">
        <f t="shared" si="9"/>
        <v>7841282.79</v>
      </c>
    </row>
    <row r="75" spans="1:9" s="3" customFormat="1" ht="42" customHeight="1">
      <c r="A75" s="19" t="s">
        <v>140</v>
      </c>
      <c r="B75" s="16" t="s">
        <v>38</v>
      </c>
      <c r="C75" s="16" t="s">
        <v>18</v>
      </c>
      <c r="D75" s="16" t="s">
        <v>40</v>
      </c>
      <c r="E75" s="16" t="s">
        <v>109</v>
      </c>
      <c r="F75" s="16"/>
      <c r="G75" s="43">
        <f>SUM(G76+G79)</f>
        <v>8223157.9</v>
      </c>
      <c r="H75" s="43">
        <f t="shared" si="9"/>
        <v>6266923</v>
      </c>
      <c r="I75" s="43">
        <f t="shared" si="9"/>
        <v>7841282.79</v>
      </c>
    </row>
    <row r="76" spans="1:9" s="3" customFormat="1" ht="42" customHeight="1">
      <c r="A76" s="19" t="s">
        <v>41</v>
      </c>
      <c r="B76" s="16" t="s">
        <v>38</v>
      </c>
      <c r="C76" s="16" t="s">
        <v>18</v>
      </c>
      <c r="D76" s="16" t="s">
        <v>40</v>
      </c>
      <c r="E76" s="16" t="s">
        <v>72</v>
      </c>
      <c r="F76" s="16"/>
      <c r="G76" s="45">
        <f t="shared" si="9"/>
        <v>5460000</v>
      </c>
      <c r="H76" s="45">
        <f t="shared" si="9"/>
        <v>6266923</v>
      </c>
      <c r="I76" s="45">
        <f t="shared" si="9"/>
        <v>7841282.79</v>
      </c>
    </row>
    <row r="77" spans="1:9" s="3" customFormat="1" ht="36.75" customHeight="1">
      <c r="A77" s="20" t="s">
        <v>57</v>
      </c>
      <c r="B77" s="16" t="s">
        <v>38</v>
      </c>
      <c r="C77" s="16" t="s">
        <v>18</v>
      </c>
      <c r="D77" s="16" t="s">
        <v>40</v>
      </c>
      <c r="E77" s="16" t="s">
        <v>72</v>
      </c>
      <c r="F77" s="16" t="s">
        <v>58</v>
      </c>
      <c r="G77" s="45">
        <f t="shared" si="9"/>
        <v>5460000</v>
      </c>
      <c r="H77" s="45">
        <f t="shared" si="9"/>
        <v>6266923</v>
      </c>
      <c r="I77" s="45">
        <f t="shared" si="9"/>
        <v>7841282.79</v>
      </c>
    </row>
    <row r="78" spans="1:9" s="3" customFormat="1" ht="32.25" customHeight="1">
      <c r="A78" s="19" t="s">
        <v>54</v>
      </c>
      <c r="B78" s="16" t="s">
        <v>38</v>
      </c>
      <c r="C78" s="16" t="s">
        <v>18</v>
      </c>
      <c r="D78" s="16" t="s">
        <v>40</v>
      </c>
      <c r="E78" s="16" t="s">
        <v>72</v>
      </c>
      <c r="F78" s="16" t="s">
        <v>53</v>
      </c>
      <c r="G78" s="44">
        <v>5460000</v>
      </c>
      <c r="H78" s="44">
        <v>6266923</v>
      </c>
      <c r="I78" s="44">
        <v>7841282.79</v>
      </c>
    </row>
    <row r="79" spans="1:9" s="3" customFormat="1" ht="92.25" customHeight="1">
      <c r="A79" s="19" t="s">
        <v>193</v>
      </c>
      <c r="B79" s="16" t="s">
        <v>38</v>
      </c>
      <c r="C79" s="16" t="s">
        <v>18</v>
      </c>
      <c r="D79" s="16" t="s">
        <v>40</v>
      </c>
      <c r="E79" s="16" t="s">
        <v>190</v>
      </c>
      <c r="F79" s="16"/>
      <c r="G79" s="43">
        <f>G82+G80</f>
        <v>2763157.9000000004</v>
      </c>
      <c r="H79" s="43">
        <f>H82+H80</f>
        <v>0</v>
      </c>
      <c r="I79" s="43">
        <f>I82+I80</f>
        <v>0</v>
      </c>
    </row>
    <row r="80" spans="1:9" s="3" customFormat="1" ht="39" customHeight="1">
      <c r="A80" s="19" t="s">
        <v>57</v>
      </c>
      <c r="B80" s="16" t="s">
        <v>38</v>
      </c>
      <c r="C80" s="16" t="s">
        <v>18</v>
      </c>
      <c r="D80" s="16" t="s">
        <v>40</v>
      </c>
      <c r="E80" s="16" t="s">
        <v>190</v>
      </c>
      <c r="F80" s="16" t="s">
        <v>58</v>
      </c>
      <c r="G80" s="43">
        <f>G81</f>
        <v>2631578.95</v>
      </c>
      <c r="H80" s="43">
        <f>H81</f>
        <v>0</v>
      </c>
      <c r="I80" s="43">
        <f>I81</f>
        <v>0</v>
      </c>
    </row>
    <row r="81" spans="1:9" s="3" customFormat="1" ht="33.75" customHeight="1">
      <c r="A81" s="19" t="s">
        <v>54</v>
      </c>
      <c r="B81" s="16" t="s">
        <v>38</v>
      </c>
      <c r="C81" s="16" t="s">
        <v>18</v>
      </c>
      <c r="D81" s="16" t="s">
        <v>40</v>
      </c>
      <c r="E81" s="16" t="s">
        <v>190</v>
      </c>
      <c r="F81" s="16" t="s">
        <v>53</v>
      </c>
      <c r="G81" s="44">
        <v>2631578.95</v>
      </c>
      <c r="H81" s="44">
        <v>0</v>
      </c>
      <c r="I81" s="44">
        <v>0</v>
      </c>
    </row>
    <row r="82" spans="1:9" s="3" customFormat="1" ht="32.25" customHeight="1">
      <c r="A82" s="19" t="s">
        <v>194</v>
      </c>
      <c r="B82" s="16" t="s">
        <v>38</v>
      </c>
      <c r="C82" s="16" t="s">
        <v>18</v>
      </c>
      <c r="D82" s="16" t="s">
        <v>40</v>
      </c>
      <c r="E82" s="16" t="s">
        <v>190</v>
      </c>
      <c r="F82" s="16" t="s">
        <v>191</v>
      </c>
      <c r="G82" s="43">
        <f>G83</f>
        <v>131578.95</v>
      </c>
      <c r="H82" s="43">
        <f>H83</f>
        <v>0</v>
      </c>
      <c r="I82" s="43">
        <f>I83</f>
        <v>0</v>
      </c>
    </row>
    <row r="83" spans="1:9" s="3" customFormat="1" ht="32.25" customHeight="1">
      <c r="A83" s="19" t="s">
        <v>195</v>
      </c>
      <c r="B83" s="16" t="s">
        <v>38</v>
      </c>
      <c r="C83" s="16" t="s">
        <v>18</v>
      </c>
      <c r="D83" s="16" t="s">
        <v>40</v>
      </c>
      <c r="E83" s="16" t="s">
        <v>190</v>
      </c>
      <c r="F83" s="16" t="s">
        <v>192</v>
      </c>
      <c r="G83" s="44">
        <v>131578.95</v>
      </c>
      <c r="H83" s="44">
        <v>0</v>
      </c>
      <c r="I83" s="44">
        <v>0</v>
      </c>
    </row>
    <row r="84" spans="1:9" s="3" customFormat="1" ht="28.5" customHeight="1">
      <c r="A84" s="18" t="s">
        <v>7</v>
      </c>
      <c r="B84" s="16" t="s">
        <v>38</v>
      </c>
      <c r="C84" s="16" t="s">
        <v>20</v>
      </c>
      <c r="D84" s="16"/>
      <c r="E84" s="16"/>
      <c r="F84" s="16"/>
      <c r="G84" s="42">
        <f>G85+G96+G108</f>
        <v>89427517.99</v>
      </c>
      <c r="H84" s="42">
        <f>H85+H96+H108</f>
        <v>20590597.4</v>
      </c>
      <c r="I84" s="42">
        <f>I85+I96+I108</f>
        <v>21898556.880000003</v>
      </c>
    </row>
    <row r="85" spans="1:9" s="3" customFormat="1" ht="23.25" customHeight="1">
      <c r="A85" s="25" t="s">
        <v>29</v>
      </c>
      <c r="B85" s="16" t="s">
        <v>38</v>
      </c>
      <c r="C85" s="16" t="s">
        <v>20</v>
      </c>
      <c r="D85" s="16" t="s">
        <v>22</v>
      </c>
      <c r="E85" s="16"/>
      <c r="F85" s="16"/>
      <c r="G85" s="43">
        <f>G86</f>
        <v>59017043.83</v>
      </c>
      <c r="H85" s="43">
        <f aca="true" t="shared" si="10" ref="H85:I87">H86</f>
        <v>2418541.56</v>
      </c>
      <c r="I85" s="43">
        <f t="shared" si="10"/>
        <v>2338541.56</v>
      </c>
    </row>
    <row r="86" spans="1:9" s="3" customFormat="1" ht="21" customHeight="1">
      <c r="A86" s="59" t="s">
        <v>141</v>
      </c>
      <c r="B86" s="16" t="s">
        <v>38</v>
      </c>
      <c r="C86" s="16" t="s">
        <v>20</v>
      </c>
      <c r="D86" s="16" t="s">
        <v>22</v>
      </c>
      <c r="E86" s="16" t="s">
        <v>73</v>
      </c>
      <c r="F86" s="16"/>
      <c r="G86" s="43">
        <f>SUM(G89+G92+G95)</f>
        <v>59017043.83</v>
      </c>
      <c r="H86" s="43">
        <f>SUM(H89+H92+H95)</f>
        <v>2418541.56</v>
      </c>
      <c r="I86" s="43">
        <f>SUM(I89+I92+I95)</f>
        <v>2338541.56</v>
      </c>
    </row>
    <row r="87" spans="1:9" s="3" customFormat="1" ht="29.25" customHeight="1">
      <c r="A87" s="26" t="s">
        <v>142</v>
      </c>
      <c r="B87" s="16" t="s">
        <v>38</v>
      </c>
      <c r="C87" s="16" t="s">
        <v>20</v>
      </c>
      <c r="D87" s="16" t="s">
        <v>22</v>
      </c>
      <c r="E87" s="16" t="s">
        <v>90</v>
      </c>
      <c r="F87" s="16"/>
      <c r="G87" s="43">
        <f>G88</f>
        <v>4017043.83</v>
      </c>
      <c r="H87" s="43">
        <f t="shared" si="10"/>
        <v>2418541.56</v>
      </c>
      <c r="I87" s="43">
        <f t="shared" si="10"/>
        <v>2338541.56</v>
      </c>
    </row>
    <row r="88" spans="1:11" s="3" customFormat="1" ht="25.5">
      <c r="A88" s="20" t="s">
        <v>57</v>
      </c>
      <c r="B88" s="16" t="s">
        <v>38</v>
      </c>
      <c r="C88" s="16" t="s">
        <v>20</v>
      </c>
      <c r="D88" s="16" t="s">
        <v>22</v>
      </c>
      <c r="E88" s="16" t="s">
        <v>90</v>
      </c>
      <c r="F88" s="16" t="s">
        <v>58</v>
      </c>
      <c r="G88" s="43">
        <f>G89</f>
        <v>4017043.83</v>
      </c>
      <c r="H88" s="43">
        <f>H89</f>
        <v>2418541.56</v>
      </c>
      <c r="I88" s="43">
        <f>I89</f>
        <v>2338541.56</v>
      </c>
      <c r="K88" s="3">
        <v>8982.91</v>
      </c>
    </row>
    <row r="89" spans="1:9" s="3" customFormat="1" ht="25.5">
      <c r="A89" s="19" t="s">
        <v>54</v>
      </c>
      <c r="B89" s="16" t="s">
        <v>38</v>
      </c>
      <c r="C89" s="16" t="s">
        <v>20</v>
      </c>
      <c r="D89" s="16" t="s">
        <v>22</v>
      </c>
      <c r="E89" s="16" t="s">
        <v>90</v>
      </c>
      <c r="F89" s="16" t="s">
        <v>53</v>
      </c>
      <c r="G89" s="44">
        <v>4017043.83</v>
      </c>
      <c r="H89" s="44">
        <v>2418541.56</v>
      </c>
      <c r="I89" s="44">
        <v>2338541.56</v>
      </c>
    </row>
    <row r="90" spans="1:9" s="3" customFormat="1" ht="76.5">
      <c r="A90" s="19" t="s">
        <v>180</v>
      </c>
      <c r="B90" s="16" t="s">
        <v>38</v>
      </c>
      <c r="C90" s="16" t="s">
        <v>20</v>
      </c>
      <c r="D90" s="16" t="s">
        <v>22</v>
      </c>
      <c r="E90" s="16" t="s">
        <v>179</v>
      </c>
      <c r="F90" s="16"/>
      <c r="G90" s="43">
        <f aca="true" t="shared" si="11" ref="G90:I91">G91</f>
        <v>53900000</v>
      </c>
      <c r="H90" s="43">
        <f t="shared" si="11"/>
        <v>0</v>
      </c>
      <c r="I90" s="43">
        <f t="shared" si="11"/>
        <v>0</v>
      </c>
    </row>
    <row r="91" spans="1:9" s="3" customFormat="1" ht="12.75">
      <c r="A91" s="19" t="s">
        <v>201</v>
      </c>
      <c r="B91" s="16" t="s">
        <v>38</v>
      </c>
      <c r="C91" s="16" t="s">
        <v>20</v>
      </c>
      <c r="D91" s="16" t="s">
        <v>22</v>
      </c>
      <c r="E91" s="16" t="s">
        <v>179</v>
      </c>
      <c r="F91" s="16" t="s">
        <v>52</v>
      </c>
      <c r="G91" s="43">
        <f t="shared" si="11"/>
        <v>53900000</v>
      </c>
      <c r="H91" s="43">
        <f t="shared" si="11"/>
        <v>0</v>
      </c>
      <c r="I91" s="43">
        <f t="shared" si="11"/>
        <v>0</v>
      </c>
    </row>
    <row r="92" spans="1:9" s="3" customFormat="1" ht="12.75">
      <c r="A92" s="19" t="s">
        <v>200</v>
      </c>
      <c r="B92" s="16" t="s">
        <v>38</v>
      </c>
      <c r="C92" s="16" t="s">
        <v>20</v>
      </c>
      <c r="D92" s="16" t="s">
        <v>22</v>
      </c>
      <c r="E92" s="16" t="s">
        <v>179</v>
      </c>
      <c r="F92" s="16" t="s">
        <v>48</v>
      </c>
      <c r="G92" s="44">
        <v>53900000</v>
      </c>
      <c r="H92" s="44">
        <v>0</v>
      </c>
      <c r="I92" s="44">
        <v>0</v>
      </c>
    </row>
    <row r="93" spans="1:9" s="3" customFormat="1" ht="63.75">
      <c r="A93" s="19" t="s">
        <v>181</v>
      </c>
      <c r="B93" s="16" t="s">
        <v>38</v>
      </c>
      <c r="C93" s="16" t="s">
        <v>20</v>
      </c>
      <c r="D93" s="16" t="s">
        <v>22</v>
      </c>
      <c r="E93" s="16" t="s">
        <v>182</v>
      </c>
      <c r="F93" s="16"/>
      <c r="G93" s="43">
        <f aca="true" t="shared" si="12" ref="G93:I94">G94</f>
        <v>1100000</v>
      </c>
      <c r="H93" s="43">
        <f t="shared" si="12"/>
        <v>0</v>
      </c>
      <c r="I93" s="43">
        <f t="shared" si="12"/>
        <v>0</v>
      </c>
    </row>
    <row r="94" spans="1:9" s="3" customFormat="1" ht="12.75">
      <c r="A94" s="19" t="s">
        <v>201</v>
      </c>
      <c r="B94" s="16" t="s">
        <v>38</v>
      </c>
      <c r="C94" s="16" t="s">
        <v>20</v>
      </c>
      <c r="D94" s="16" t="s">
        <v>22</v>
      </c>
      <c r="E94" s="16" t="s">
        <v>182</v>
      </c>
      <c r="F94" s="16" t="s">
        <v>52</v>
      </c>
      <c r="G94" s="43">
        <f t="shared" si="12"/>
        <v>1100000</v>
      </c>
      <c r="H94" s="43">
        <f t="shared" si="12"/>
        <v>0</v>
      </c>
      <c r="I94" s="43">
        <f t="shared" si="12"/>
        <v>0</v>
      </c>
    </row>
    <row r="95" spans="1:9" s="3" customFormat="1" ht="12.75">
      <c r="A95" s="19" t="s">
        <v>200</v>
      </c>
      <c r="B95" s="16" t="s">
        <v>38</v>
      </c>
      <c r="C95" s="16" t="s">
        <v>20</v>
      </c>
      <c r="D95" s="16" t="s">
        <v>22</v>
      </c>
      <c r="E95" s="16" t="s">
        <v>182</v>
      </c>
      <c r="F95" s="16" t="s">
        <v>48</v>
      </c>
      <c r="G95" s="44">
        <v>1100000</v>
      </c>
      <c r="H95" s="44">
        <v>0</v>
      </c>
      <c r="I95" s="44">
        <v>0</v>
      </c>
    </row>
    <row r="96" spans="1:9" s="3" customFormat="1" ht="12.75">
      <c r="A96" s="27" t="s">
        <v>36</v>
      </c>
      <c r="B96" s="16" t="s">
        <v>38</v>
      </c>
      <c r="C96" s="16" t="s">
        <v>20</v>
      </c>
      <c r="D96" s="16" t="s">
        <v>19</v>
      </c>
      <c r="E96" s="16"/>
      <c r="F96" s="16"/>
      <c r="G96" s="43">
        <f>G97</f>
        <v>4821248.55</v>
      </c>
      <c r="H96" s="43">
        <f>H97</f>
        <v>1636580.38</v>
      </c>
      <c r="I96" s="43">
        <f>I97</f>
        <v>581458.6</v>
      </c>
    </row>
    <row r="97" spans="1:9" s="3" customFormat="1" ht="12.75">
      <c r="A97" s="59" t="s">
        <v>143</v>
      </c>
      <c r="B97" s="16" t="s">
        <v>38</v>
      </c>
      <c r="C97" s="16" t="s">
        <v>20</v>
      </c>
      <c r="D97" s="16" t="s">
        <v>19</v>
      </c>
      <c r="E97" s="16" t="s">
        <v>74</v>
      </c>
      <c r="F97" s="16"/>
      <c r="G97" s="43">
        <f>G98+G101</f>
        <v>4821248.55</v>
      </c>
      <c r="H97" s="43">
        <f>H98+H101</f>
        <v>1636580.38</v>
      </c>
      <c r="I97" s="43">
        <f>I98+I101</f>
        <v>581458.6</v>
      </c>
    </row>
    <row r="98" spans="1:9" s="3" customFormat="1" ht="12.75">
      <c r="A98" s="22" t="s">
        <v>35</v>
      </c>
      <c r="B98" s="16" t="s">
        <v>38</v>
      </c>
      <c r="C98" s="16" t="s">
        <v>20</v>
      </c>
      <c r="D98" s="16" t="s">
        <v>19</v>
      </c>
      <c r="E98" s="16" t="s">
        <v>75</v>
      </c>
      <c r="F98" s="16"/>
      <c r="G98" s="43">
        <f>G99</f>
        <v>1764448.55</v>
      </c>
      <c r="H98" s="43">
        <f>H99</f>
        <v>1636580.38</v>
      </c>
      <c r="I98" s="43">
        <f>I99</f>
        <v>581458.6</v>
      </c>
    </row>
    <row r="99" spans="1:9" s="3" customFormat="1" ht="25.5">
      <c r="A99" s="20" t="s">
        <v>57</v>
      </c>
      <c r="B99" s="16" t="s">
        <v>38</v>
      </c>
      <c r="C99" s="16" t="s">
        <v>20</v>
      </c>
      <c r="D99" s="16" t="s">
        <v>19</v>
      </c>
      <c r="E99" s="16" t="s">
        <v>75</v>
      </c>
      <c r="F99" s="16" t="s">
        <v>58</v>
      </c>
      <c r="G99" s="43">
        <f>G100</f>
        <v>1764448.55</v>
      </c>
      <c r="H99" s="43">
        <f>H100</f>
        <v>1636580.38</v>
      </c>
      <c r="I99" s="43">
        <f>I100</f>
        <v>581458.6</v>
      </c>
    </row>
    <row r="100" spans="1:9" s="3" customFormat="1" ht="25.5">
      <c r="A100" s="19" t="s">
        <v>54</v>
      </c>
      <c r="B100" s="16" t="s">
        <v>38</v>
      </c>
      <c r="C100" s="16" t="s">
        <v>20</v>
      </c>
      <c r="D100" s="16" t="s">
        <v>19</v>
      </c>
      <c r="E100" s="16" t="s">
        <v>75</v>
      </c>
      <c r="F100" s="16" t="s">
        <v>53</v>
      </c>
      <c r="G100" s="44">
        <v>1764448.55</v>
      </c>
      <c r="H100" s="44">
        <v>1636580.38</v>
      </c>
      <c r="I100" s="44">
        <v>581458.6</v>
      </c>
    </row>
    <row r="101" spans="1:9" s="3" customFormat="1" ht="12.75">
      <c r="A101" s="19" t="s">
        <v>166</v>
      </c>
      <c r="B101" s="16" t="s">
        <v>38</v>
      </c>
      <c r="C101" s="16" t="s">
        <v>20</v>
      </c>
      <c r="D101" s="16" t="s">
        <v>20</v>
      </c>
      <c r="E101" s="16"/>
      <c r="F101" s="16"/>
      <c r="G101" s="65">
        <f>SUM(G103+G106)</f>
        <v>3056800</v>
      </c>
      <c r="H101" s="65">
        <f>SUM(H103+H106)</f>
        <v>0</v>
      </c>
      <c r="I101" s="65">
        <f>SUM(I103+I106)</f>
        <v>0</v>
      </c>
    </row>
    <row r="102" spans="1:9" s="3" customFormat="1" ht="25.5">
      <c r="A102" s="19" t="s">
        <v>145</v>
      </c>
      <c r="B102" s="16" t="s">
        <v>38</v>
      </c>
      <c r="C102" s="16" t="s">
        <v>20</v>
      </c>
      <c r="D102" s="16" t="s">
        <v>20</v>
      </c>
      <c r="E102" s="16" t="s">
        <v>75</v>
      </c>
      <c r="F102" s="16" t="s">
        <v>106</v>
      </c>
      <c r="G102" s="65">
        <f>G103</f>
        <v>551950.54</v>
      </c>
      <c r="H102" s="65">
        <f>H103</f>
        <v>0</v>
      </c>
      <c r="I102" s="65">
        <f>I103</f>
        <v>0</v>
      </c>
    </row>
    <row r="103" spans="1:9" s="3" customFormat="1" ht="25.5">
      <c r="A103" s="19" t="s">
        <v>110</v>
      </c>
      <c r="B103" s="16" t="s">
        <v>38</v>
      </c>
      <c r="C103" s="16" t="s">
        <v>20</v>
      </c>
      <c r="D103" s="16" t="s">
        <v>20</v>
      </c>
      <c r="E103" s="16" t="s">
        <v>75</v>
      </c>
      <c r="F103" s="16" t="s">
        <v>107</v>
      </c>
      <c r="G103" s="68">
        <v>551950.54</v>
      </c>
      <c r="H103" s="68">
        <v>0</v>
      </c>
      <c r="I103" s="68">
        <v>0</v>
      </c>
    </row>
    <row r="104" spans="1:9" s="3" customFormat="1" ht="25.5">
      <c r="A104" s="19" t="s">
        <v>165</v>
      </c>
      <c r="B104" s="16" t="s">
        <v>38</v>
      </c>
      <c r="C104" s="16" t="s">
        <v>20</v>
      </c>
      <c r="D104" s="16" t="s">
        <v>20</v>
      </c>
      <c r="E104" s="16" t="s">
        <v>164</v>
      </c>
      <c r="F104" s="16"/>
      <c r="G104" s="65">
        <f aca="true" t="shared" si="13" ref="G104:I105">G105</f>
        <v>2504849.46</v>
      </c>
      <c r="H104" s="65">
        <f t="shared" si="13"/>
        <v>0</v>
      </c>
      <c r="I104" s="65">
        <f t="shared" si="13"/>
        <v>0</v>
      </c>
    </row>
    <row r="105" spans="1:9" s="3" customFormat="1" ht="25.5">
      <c r="A105" s="19" t="s">
        <v>145</v>
      </c>
      <c r="B105" s="16" t="s">
        <v>38</v>
      </c>
      <c r="C105" s="16" t="s">
        <v>20</v>
      </c>
      <c r="D105" s="16" t="s">
        <v>20</v>
      </c>
      <c r="E105" s="16" t="s">
        <v>164</v>
      </c>
      <c r="F105" s="16" t="s">
        <v>106</v>
      </c>
      <c r="G105" s="65">
        <f t="shared" si="13"/>
        <v>2504849.46</v>
      </c>
      <c r="H105" s="65">
        <f t="shared" si="13"/>
        <v>0</v>
      </c>
      <c r="I105" s="65">
        <f t="shared" si="13"/>
        <v>0</v>
      </c>
    </row>
    <row r="106" spans="1:9" s="3" customFormat="1" ht="25.5">
      <c r="A106" s="19" t="s">
        <v>110</v>
      </c>
      <c r="B106" s="16" t="s">
        <v>38</v>
      </c>
      <c r="C106" s="16" t="s">
        <v>20</v>
      </c>
      <c r="D106" s="16" t="s">
        <v>20</v>
      </c>
      <c r="E106" s="16" t="s">
        <v>164</v>
      </c>
      <c r="F106" s="16" t="s">
        <v>107</v>
      </c>
      <c r="G106" s="44">
        <v>2504849.46</v>
      </c>
      <c r="H106" s="44">
        <v>0</v>
      </c>
      <c r="I106" s="44">
        <v>0</v>
      </c>
    </row>
    <row r="107" spans="1:9" s="3" customFormat="1" ht="12.75">
      <c r="A107" s="27" t="s">
        <v>1</v>
      </c>
      <c r="B107" s="16" t="s">
        <v>38</v>
      </c>
      <c r="C107" s="16" t="s">
        <v>20</v>
      </c>
      <c r="D107" s="16" t="s">
        <v>16</v>
      </c>
      <c r="E107" s="16"/>
      <c r="F107" s="16"/>
      <c r="G107" s="45">
        <f>SUM(G108)</f>
        <v>25589225.61</v>
      </c>
      <c r="H107" s="45">
        <f>SUM(H108)</f>
        <v>16535475.459999999</v>
      </c>
      <c r="I107" s="45">
        <f>SUM(I108)</f>
        <v>18978556.720000003</v>
      </c>
    </row>
    <row r="108" spans="1:9" s="3" customFormat="1" ht="12.75">
      <c r="A108" s="60" t="s">
        <v>144</v>
      </c>
      <c r="B108" s="16" t="s">
        <v>38</v>
      </c>
      <c r="C108" s="16" t="s">
        <v>20</v>
      </c>
      <c r="D108" s="16" t="s">
        <v>16</v>
      </c>
      <c r="E108" s="16" t="s">
        <v>76</v>
      </c>
      <c r="F108" s="28"/>
      <c r="G108" s="43">
        <f>G111+G114+G117+G120+G122+G125+G131+G128+G134</f>
        <v>25589225.61</v>
      </c>
      <c r="H108" s="43">
        <f>H111+H114+H117+H120+H122+H125+H131+H128+H134</f>
        <v>16535475.459999999</v>
      </c>
      <c r="I108" s="43">
        <f>I111+I114+I117+I120+I122+I125+I131+I128+I134</f>
        <v>18978556.720000003</v>
      </c>
    </row>
    <row r="109" spans="1:9" s="3" customFormat="1" ht="12.75">
      <c r="A109" s="22" t="s">
        <v>34</v>
      </c>
      <c r="B109" s="16" t="s">
        <v>38</v>
      </c>
      <c r="C109" s="16" t="s">
        <v>20</v>
      </c>
      <c r="D109" s="16" t="s">
        <v>16</v>
      </c>
      <c r="E109" s="16" t="s">
        <v>77</v>
      </c>
      <c r="F109" s="28"/>
      <c r="G109" s="43">
        <f aca="true" t="shared" si="14" ref="G109:I110">G110</f>
        <v>4850999.21</v>
      </c>
      <c r="H109" s="43">
        <f t="shared" si="14"/>
        <v>5246657</v>
      </c>
      <c r="I109" s="43">
        <f t="shared" si="14"/>
        <v>5246657</v>
      </c>
    </row>
    <row r="110" spans="1:9" s="3" customFormat="1" ht="25.5">
      <c r="A110" s="20" t="s">
        <v>57</v>
      </c>
      <c r="B110" s="16" t="s">
        <v>38</v>
      </c>
      <c r="C110" s="16" t="s">
        <v>20</v>
      </c>
      <c r="D110" s="16" t="s">
        <v>16</v>
      </c>
      <c r="E110" s="16" t="s">
        <v>77</v>
      </c>
      <c r="F110" s="16" t="s">
        <v>58</v>
      </c>
      <c r="G110" s="43">
        <f t="shared" si="14"/>
        <v>4850999.21</v>
      </c>
      <c r="H110" s="43">
        <f t="shared" si="14"/>
        <v>5246657</v>
      </c>
      <c r="I110" s="43">
        <f t="shared" si="14"/>
        <v>5246657</v>
      </c>
    </row>
    <row r="111" spans="1:9" s="3" customFormat="1" ht="25.5">
      <c r="A111" s="19" t="s">
        <v>54</v>
      </c>
      <c r="B111" s="16" t="s">
        <v>38</v>
      </c>
      <c r="C111" s="16" t="s">
        <v>20</v>
      </c>
      <c r="D111" s="16" t="s">
        <v>16</v>
      </c>
      <c r="E111" s="16" t="s">
        <v>77</v>
      </c>
      <c r="F111" s="16" t="s">
        <v>53</v>
      </c>
      <c r="G111" s="44">
        <v>4850999.21</v>
      </c>
      <c r="H111" s="44">
        <v>5246657</v>
      </c>
      <c r="I111" s="44">
        <v>5246657</v>
      </c>
    </row>
    <row r="112" spans="1:9" s="3" customFormat="1" ht="18.75" customHeight="1">
      <c r="A112" s="22" t="s">
        <v>33</v>
      </c>
      <c r="B112" s="16" t="s">
        <v>38</v>
      </c>
      <c r="C112" s="16" t="s">
        <v>20</v>
      </c>
      <c r="D112" s="16" t="s">
        <v>16</v>
      </c>
      <c r="E112" s="16" t="s">
        <v>78</v>
      </c>
      <c r="F112" s="16"/>
      <c r="G112" s="43">
        <f aca="true" t="shared" si="15" ref="G112:I113">G113</f>
        <v>0</v>
      </c>
      <c r="H112" s="43">
        <f t="shared" si="15"/>
        <v>271000</v>
      </c>
      <c r="I112" s="43">
        <f t="shared" si="15"/>
        <v>271000</v>
      </c>
    </row>
    <row r="113" spans="1:9" s="3" customFormat="1" ht="25.5">
      <c r="A113" s="20" t="s">
        <v>57</v>
      </c>
      <c r="B113" s="16" t="s">
        <v>38</v>
      </c>
      <c r="C113" s="16" t="s">
        <v>20</v>
      </c>
      <c r="D113" s="16" t="s">
        <v>16</v>
      </c>
      <c r="E113" s="16" t="s">
        <v>78</v>
      </c>
      <c r="F113" s="16" t="s">
        <v>58</v>
      </c>
      <c r="G113" s="43">
        <f t="shared" si="15"/>
        <v>0</v>
      </c>
      <c r="H113" s="43">
        <f t="shared" si="15"/>
        <v>271000</v>
      </c>
      <c r="I113" s="43">
        <f t="shared" si="15"/>
        <v>271000</v>
      </c>
    </row>
    <row r="114" spans="1:9" s="3" customFormat="1" ht="25.5">
      <c r="A114" s="19" t="s">
        <v>54</v>
      </c>
      <c r="B114" s="16" t="s">
        <v>38</v>
      </c>
      <c r="C114" s="16" t="s">
        <v>20</v>
      </c>
      <c r="D114" s="16" t="s">
        <v>16</v>
      </c>
      <c r="E114" s="16" t="s">
        <v>78</v>
      </c>
      <c r="F114" s="16" t="s">
        <v>53</v>
      </c>
      <c r="G114" s="44">
        <v>0</v>
      </c>
      <c r="H114" s="44">
        <v>271000</v>
      </c>
      <c r="I114" s="44">
        <v>271000</v>
      </c>
    </row>
    <row r="115" spans="1:9" s="3" customFormat="1" ht="12.75">
      <c r="A115" s="22" t="s">
        <v>32</v>
      </c>
      <c r="B115" s="16" t="s">
        <v>38</v>
      </c>
      <c r="C115" s="16" t="s">
        <v>20</v>
      </c>
      <c r="D115" s="16" t="s">
        <v>16</v>
      </c>
      <c r="E115" s="16" t="s">
        <v>79</v>
      </c>
      <c r="F115" s="16"/>
      <c r="G115" s="43">
        <f aca="true" t="shared" si="16" ref="G115:I116">G116</f>
        <v>283333.32</v>
      </c>
      <c r="H115" s="43">
        <f t="shared" si="16"/>
        <v>250000</v>
      </c>
      <c r="I115" s="43">
        <f t="shared" si="16"/>
        <v>250000</v>
      </c>
    </row>
    <row r="116" spans="1:9" s="3" customFormat="1" ht="25.5">
      <c r="A116" s="20" t="s">
        <v>57</v>
      </c>
      <c r="B116" s="16" t="s">
        <v>38</v>
      </c>
      <c r="C116" s="16" t="s">
        <v>20</v>
      </c>
      <c r="D116" s="16" t="s">
        <v>16</v>
      </c>
      <c r="E116" s="16" t="s">
        <v>79</v>
      </c>
      <c r="F116" s="16" t="s">
        <v>58</v>
      </c>
      <c r="G116" s="43">
        <f t="shared" si="16"/>
        <v>283333.32</v>
      </c>
      <c r="H116" s="43">
        <f t="shared" si="16"/>
        <v>250000</v>
      </c>
      <c r="I116" s="43">
        <f t="shared" si="16"/>
        <v>250000</v>
      </c>
    </row>
    <row r="117" spans="1:9" s="3" customFormat="1" ht="25.5">
      <c r="A117" s="19" t="s">
        <v>54</v>
      </c>
      <c r="B117" s="16" t="s">
        <v>38</v>
      </c>
      <c r="C117" s="16" t="s">
        <v>20</v>
      </c>
      <c r="D117" s="16" t="s">
        <v>16</v>
      </c>
      <c r="E117" s="16" t="s">
        <v>79</v>
      </c>
      <c r="F117" s="16" t="s">
        <v>53</v>
      </c>
      <c r="G117" s="44">
        <v>283333.32</v>
      </c>
      <c r="H117" s="44">
        <v>250000</v>
      </c>
      <c r="I117" s="44">
        <v>250000</v>
      </c>
    </row>
    <row r="118" spans="1:9" s="3" customFormat="1" ht="13.5" customHeight="1">
      <c r="A118" s="22" t="s">
        <v>31</v>
      </c>
      <c r="B118" s="16" t="s">
        <v>38</v>
      </c>
      <c r="C118" s="16" t="s">
        <v>20</v>
      </c>
      <c r="D118" s="16" t="s">
        <v>16</v>
      </c>
      <c r="E118" s="16" t="s">
        <v>80</v>
      </c>
      <c r="F118" s="16"/>
      <c r="G118" s="43">
        <f>SUM(G121+G119)</f>
        <v>2273804.02</v>
      </c>
      <c r="H118" s="43">
        <f>SUM(H121+H119)</f>
        <v>3964000</v>
      </c>
      <c r="I118" s="43">
        <f>SUM(I121+I119)</f>
        <v>4563000</v>
      </c>
    </row>
    <row r="119" spans="1:9" s="3" customFormat="1" ht="25.5">
      <c r="A119" s="20" t="s">
        <v>57</v>
      </c>
      <c r="B119" s="16" t="s">
        <v>38</v>
      </c>
      <c r="C119" s="16" t="s">
        <v>20</v>
      </c>
      <c r="D119" s="16" t="s">
        <v>16</v>
      </c>
      <c r="E119" s="16" t="s">
        <v>80</v>
      </c>
      <c r="F119" s="16" t="s">
        <v>58</v>
      </c>
      <c r="G119" s="43">
        <f>G120</f>
        <v>2273804.02</v>
      </c>
      <c r="H119" s="43">
        <f>H120</f>
        <v>3964000</v>
      </c>
      <c r="I119" s="43">
        <f>I120</f>
        <v>4563000</v>
      </c>
    </row>
    <row r="120" spans="1:9" s="3" customFormat="1" ht="25.5">
      <c r="A120" s="19" t="s">
        <v>54</v>
      </c>
      <c r="B120" s="16" t="s">
        <v>38</v>
      </c>
      <c r="C120" s="16" t="s">
        <v>20</v>
      </c>
      <c r="D120" s="16" t="s">
        <v>16</v>
      </c>
      <c r="E120" s="16" t="s">
        <v>80</v>
      </c>
      <c r="F120" s="16" t="s">
        <v>53</v>
      </c>
      <c r="G120" s="44">
        <v>2273804.02</v>
      </c>
      <c r="H120" s="44">
        <v>3964000</v>
      </c>
      <c r="I120" s="44">
        <v>4563000</v>
      </c>
    </row>
    <row r="121" spans="1:9" s="3" customFormat="1" ht="23.25" customHeight="1">
      <c r="A121" s="19" t="s">
        <v>145</v>
      </c>
      <c r="B121" s="16" t="s">
        <v>38</v>
      </c>
      <c r="C121" s="16" t="s">
        <v>20</v>
      </c>
      <c r="D121" s="16" t="s">
        <v>16</v>
      </c>
      <c r="E121" s="16" t="s">
        <v>80</v>
      </c>
      <c r="F121" s="16" t="s">
        <v>106</v>
      </c>
      <c r="G121" s="43">
        <f>G122</f>
        <v>0</v>
      </c>
      <c r="H121" s="43">
        <f>H122</f>
        <v>0</v>
      </c>
      <c r="I121" s="43">
        <f>I122</f>
        <v>0</v>
      </c>
    </row>
    <row r="122" spans="1:9" s="3" customFormat="1" ht="29.25" customHeight="1">
      <c r="A122" s="19" t="s">
        <v>110</v>
      </c>
      <c r="B122" s="16" t="s">
        <v>38</v>
      </c>
      <c r="C122" s="16" t="s">
        <v>20</v>
      </c>
      <c r="D122" s="16" t="s">
        <v>16</v>
      </c>
      <c r="E122" s="16" t="s">
        <v>80</v>
      </c>
      <c r="F122" s="16" t="s">
        <v>107</v>
      </c>
      <c r="G122" s="44">
        <v>0</v>
      </c>
      <c r="H122" s="44">
        <v>0</v>
      </c>
      <c r="I122" s="44">
        <v>0</v>
      </c>
    </row>
    <row r="123" spans="1:9" s="3" customFormat="1" ht="42" customHeight="1">
      <c r="A123" s="19" t="s">
        <v>146</v>
      </c>
      <c r="B123" s="16" t="s">
        <v>38</v>
      </c>
      <c r="C123" s="16" t="s">
        <v>20</v>
      </c>
      <c r="D123" s="16" t="s">
        <v>16</v>
      </c>
      <c r="E123" s="16" t="s">
        <v>96</v>
      </c>
      <c r="F123" s="16"/>
      <c r="G123" s="43">
        <f aca="true" t="shared" si="17" ref="G123:I124">G124</f>
        <v>913218.39</v>
      </c>
      <c r="H123" s="43">
        <f t="shared" si="17"/>
        <v>500000</v>
      </c>
      <c r="I123" s="43">
        <f t="shared" si="17"/>
        <v>600000</v>
      </c>
    </row>
    <row r="124" spans="1:9" s="3" customFormat="1" ht="25.5" customHeight="1">
      <c r="A124" s="19" t="s">
        <v>57</v>
      </c>
      <c r="B124" s="16" t="s">
        <v>38</v>
      </c>
      <c r="C124" s="16" t="s">
        <v>20</v>
      </c>
      <c r="D124" s="16" t="s">
        <v>16</v>
      </c>
      <c r="E124" s="16" t="s">
        <v>96</v>
      </c>
      <c r="F124" s="16" t="s">
        <v>58</v>
      </c>
      <c r="G124" s="43">
        <f t="shared" si="17"/>
        <v>913218.39</v>
      </c>
      <c r="H124" s="43">
        <f t="shared" si="17"/>
        <v>500000</v>
      </c>
      <c r="I124" s="43">
        <f t="shared" si="17"/>
        <v>600000</v>
      </c>
    </row>
    <row r="125" spans="1:9" s="3" customFormat="1" ht="25.5">
      <c r="A125" s="19" t="s">
        <v>122</v>
      </c>
      <c r="B125" s="16" t="s">
        <v>38</v>
      </c>
      <c r="C125" s="16" t="s">
        <v>20</v>
      </c>
      <c r="D125" s="16" t="s">
        <v>16</v>
      </c>
      <c r="E125" s="16" t="s">
        <v>96</v>
      </c>
      <c r="F125" s="16" t="s">
        <v>53</v>
      </c>
      <c r="G125" s="44">
        <v>913218.39</v>
      </c>
      <c r="H125" s="44">
        <v>500000</v>
      </c>
      <c r="I125" s="44">
        <v>600000</v>
      </c>
    </row>
    <row r="126" spans="1:9" s="3" customFormat="1" ht="25.5">
      <c r="A126" s="19" t="s">
        <v>162</v>
      </c>
      <c r="B126" s="16" t="s">
        <v>38</v>
      </c>
      <c r="C126" s="16" t="s">
        <v>20</v>
      </c>
      <c r="D126" s="16" t="s">
        <v>16</v>
      </c>
      <c r="E126" s="16" t="s">
        <v>199</v>
      </c>
      <c r="F126" s="16"/>
      <c r="G126" s="43">
        <f aca="true" t="shared" si="18" ref="G126:I127">G127</f>
        <v>1885740</v>
      </c>
      <c r="H126" s="43">
        <f t="shared" si="18"/>
        <v>0</v>
      </c>
      <c r="I126" s="43">
        <f t="shared" si="18"/>
        <v>0</v>
      </c>
    </row>
    <row r="127" spans="1:9" s="3" customFormat="1" ht="25.5">
      <c r="A127" s="19" t="s">
        <v>57</v>
      </c>
      <c r="B127" s="16" t="s">
        <v>38</v>
      </c>
      <c r="C127" s="16" t="s">
        <v>20</v>
      </c>
      <c r="D127" s="16" t="s">
        <v>16</v>
      </c>
      <c r="E127" s="16" t="s">
        <v>199</v>
      </c>
      <c r="F127" s="16" t="s">
        <v>58</v>
      </c>
      <c r="G127" s="43">
        <f t="shared" si="18"/>
        <v>1885740</v>
      </c>
      <c r="H127" s="43">
        <f t="shared" si="18"/>
        <v>0</v>
      </c>
      <c r="I127" s="43">
        <f t="shared" si="18"/>
        <v>0</v>
      </c>
    </row>
    <row r="128" spans="1:9" s="3" customFormat="1" ht="25.5">
      <c r="A128" s="19" t="s">
        <v>122</v>
      </c>
      <c r="B128" s="16" t="s">
        <v>38</v>
      </c>
      <c r="C128" s="16" t="s">
        <v>20</v>
      </c>
      <c r="D128" s="16" t="s">
        <v>16</v>
      </c>
      <c r="E128" s="16" t="s">
        <v>199</v>
      </c>
      <c r="F128" s="16" t="s">
        <v>53</v>
      </c>
      <c r="G128" s="44">
        <v>1885740</v>
      </c>
      <c r="H128" s="44">
        <v>0</v>
      </c>
      <c r="I128" s="44">
        <v>0</v>
      </c>
    </row>
    <row r="129" spans="1:9" s="3" customFormat="1" ht="12.75">
      <c r="A129" s="61" t="s">
        <v>147</v>
      </c>
      <c r="B129" s="16" t="s">
        <v>38</v>
      </c>
      <c r="C129" s="16" t="s">
        <v>20</v>
      </c>
      <c r="D129" s="16" t="s">
        <v>16</v>
      </c>
      <c r="E129" s="16" t="s">
        <v>95</v>
      </c>
      <c r="F129" s="16"/>
      <c r="G129" s="43">
        <f aca="true" t="shared" si="19" ref="G129:I130">G130</f>
        <v>15138070.67</v>
      </c>
      <c r="H129" s="43">
        <f t="shared" si="19"/>
        <v>6294944.17</v>
      </c>
      <c r="I129" s="43">
        <f t="shared" si="19"/>
        <v>6903564.49</v>
      </c>
    </row>
    <row r="130" spans="1:9" s="3" customFormat="1" ht="25.5">
      <c r="A130" s="19" t="s">
        <v>57</v>
      </c>
      <c r="B130" s="16" t="s">
        <v>38</v>
      </c>
      <c r="C130" s="16" t="s">
        <v>20</v>
      </c>
      <c r="D130" s="16" t="s">
        <v>16</v>
      </c>
      <c r="E130" s="16" t="s">
        <v>161</v>
      </c>
      <c r="F130" s="16" t="s">
        <v>58</v>
      </c>
      <c r="G130" s="43">
        <f t="shared" si="19"/>
        <v>15138070.67</v>
      </c>
      <c r="H130" s="43">
        <f t="shared" si="19"/>
        <v>6294944.17</v>
      </c>
      <c r="I130" s="43">
        <f t="shared" si="19"/>
        <v>6903564.49</v>
      </c>
    </row>
    <row r="131" spans="1:9" s="3" customFormat="1" ht="25.5">
      <c r="A131" s="19" t="s">
        <v>54</v>
      </c>
      <c r="B131" s="16" t="s">
        <v>38</v>
      </c>
      <c r="C131" s="16" t="s">
        <v>20</v>
      </c>
      <c r="D131" s="16" t="s">
        <v>16</v>
      </c>
      <c r="E131" s="16" t="s">
        <v>95</v>
      </c>
      <c r="F131" s="16" t="s">
        <v>53</v>
      </c>
      <c r="G131" s="44">
        <v>15138070.67</v>
      </c>
      <c r="H131" s="44">
        <v>6294944.17</v>
      </c>
      <c r="I131" s="44">
        <v>6903564.49</v>
      </c>
    </row>
    <row r="132" spans="1:9" s="3" customFormat="1" ht="25.5">
      <c r="A132" s="19" t="s">
        <v>185</v>
      </c>
      <c r="B132" s="16" t="s">
        <v>38</v>
      </c>
      <c r="C132" s="16" t="s">
        <v>183</v>
      </c>
      <c r="D132" s="16" t="s">
        <v>16</v>
      </c>
      <c r="E132" s="16" t="s">
        <v>184</v>
      </c>
      <c r="F132" s="16"/>
      <c r="G132" s="43">
        <f aca="true" t="shared" si="20" ref="G132:I133">G133</f>
        <v>244060</v>
      </c>
      <c r="H132" s="43">
        <f t="shared" si="20"/>
        <v>8874.29</v>
      </c>
      <c r="I132" s="43">
        <f t="shared" si="20"/>
        <v>1144335.23</v>
      </c>
    </row>
    <row r="133" spans="1:9" s="3" customFormat="1" ht="25.5">
      <c r="A133" s="19" t="s">
        <v>57</v>
      </c>
      <c r="B133" s="16" t="s">
        <v>38</v>
      </c>
      <c r="C133" s="16" t="s">
        <v>183</v>
      </c>
      <c r="D133" s="16" t="s">
        <v>16</v>
      </c>
      <c r="E133" s="16" t="s">
        <v>184</v>
      </c>
      <c r="F133" s="16" t="s">
        <v>58</v>
      </c>
      <c r="G133" s="43">
        <f t="shared" si="20"/>
        <v>244060</v>
      </c>
      <c r="H133" s="43">
        <f t="shared" si="20"/>
        <v>8874.29</v>
      </c>
      <c r="I133" s="43">
        <f t="shared" si="20"/>
        <v>1144335.23</v>
      </c>
    </row>
    <row r="134" spans="1:9" s="3" customFormat="1" ht="25.5">
      <c r="A134" s="19" t="s">
        <v>54</v>
      </c>
      <c r="B134" s="16" t="s">
        <v>38</v>
      </c>
      <c r="C134" s="16" t="s">
        <v>183</v>
      </c>
      <c r="D134" s="16" t="s">
        <v>16</v>
      </c>
      <c r="E134" s="16" t="s">
        <v>184</v>
      </c>
      <c r="F134" s="16" t="s">
        <v>53</v>
      </c>
      <c r="G134" s="44">
        <v>244060</v>
      </c>
      <c r="H134" s="44">
        <v>8874.29</v>
      </c>
      <c r="I134" s="44">
        <v>1144335.23</v>
      </c>
    </row>
    <row r="135" spans="1:11" s="3" customFormat="1" ht="12.75">
      <c r="A135" s="21" t="s">
        <v>9</v>
      </c>
      <c r="B135" s="16" t="s">
        <v>38</v>
      </c>
      <c r="C135" s="16" t="s">
        <v>5</v>
      </c>
      <c r="D135" s="16"/>
      <c r="E135" s="16"/>
      <c r="F135" s="16"/>
      <c r="G135" s="43">
        <f>SUM(G136)</f>
        <v>21600</v>
      </c>
      <c r="H135" s="43">
        <f>SUM(H136)</f>
        <v>21600</v>
      </c>
      <c r="I135" s="43">
        <f>SUM(I136)</f>
        <v>21600</v>
      </c>
      <c r="K135" s="3">
        <v>2799.52</v>
      </c>
    </row>
    <row r="136" spans="1:9" s="3" customFormat="1" ht="12.75">
      <c r="A136" s="19" t="s">
        <v>10</v>
      </c>
      <c r="B136" s="16" t="s">
        <v>38</v>
      </c>
      <c r="C136" s="16" t="s">
        <v>5</v>
      </c>
      <c r="D136" s="16" t="s">
        <v>16</v>
      </c>
      <c r="E136" s="16"/>
      <c r="F136" s="16"/>
      <c r="G136" s="43">
        <f aca="true" t="shared" si="21" ref="G136:I138">G137</f>
        <v>21600</v>
      </c>
      <c r="H136" s="43">
        <f t="shared" si="21"/>
        <v>21600</v>
      </c>
      <c r="I136" s="43">
        <f t="shared" si="21"/>
        <v>21600</v>
      </c>
    </row>
    <row r="137" spans="1:9" s="3" customFormat="1" ht="27.75" customHeight="1">
      <c r="A137" s="19" t="s">
        <v>148</v>
      </c>
      <c r="B137" s="16" t="s">
        <v>38</v>
      </c>
      <c r="C137" s="16" t="s">
        <v>5</v>
      </c>
      <c r="D137" s="16" t="s">
        <v>16</v>
      </c>
      <c r="E137" s="16" t="s">
        <v>81</v>
      </c>
      <c r="F137" s="16"/>
      <c r="G137" s="43">
        <f t="shared" si="21"/>
        <v>21600</v>
      </c>
      <c r="H137" s="43">
        <f t="shared" si="21"/>
        <v>21600</v>
      </c>
      <c r="I137" s="43">
        <f t="shared" si="21"/>
        <v>21600</v>
      </c>
    </row>
    <row r="138" spans="1:9" s="3" customFormat="1" ht="12.75">
      <c r="A138" s="19" t="s">
        <v>149</v>
      </c>
      <c r="B138" s="16" t="s">
        <v>38</v>
      </c>
      <c r="C138" s="16" t="s">
        <v>5</v>
      </c>
      <c r="D138" s="16" t="s">
        <v>16</v>
      </c>
      <c r="E138" s="16" t="s">
        <v>82</v>
      </c>
      <c r="F138" s="16" t="s">
        <v>103</v>
      </c>
      <c r="G138" s="43">
        <f t="shared" si="21"/>
        <v>21600</v>
      </c>
      <c r="H138" s="43">
        <f t="shared" si="21"/>
        <v>21600</v>
      </c>
      <c r="I138" s="43">
        <f t="shared" si="21"/>
        <v>21600</v>
      </c>
    </row>
    <row r="139" spans="1:9" s="3" customFormat="1" ht="12.75">
      <c r="A139" s="19" t="s">
        <v>150</v>
      </c>
      <c r="B139" s="16" t="s">
        <v>38</v>
      </c>
      <c r="C139" s="16" t="s">
        <v>5</v>
      </c>
      <c r="D139" s="16" t="s">
        <v>16</v>
      </c>
      <c r="E139" s="16" t="s">
        <v>82</v>
      </c>
      <c r="F139" s="16" t="s">
        <v>111</v>
      </c>
      <c r="G139" s="44">
        <v>21600</v>
      </c>
      <c r="H139" s="44">
        <v>21600</v>
      </c>
      <c r="I139" s="44">
        <v>21600</v>
      </c>
    </row>
    <row r="140" spans="1:9" s="3" customFormat="1" ht="12.75">
      <c r="A140" s="17" t="s">
        <v>151</v>
      </c>
      <c r="B140" s="19">
        <v>903</v>
      </c>
      <c r="C140" s="16" t="s">
        <v>3</v>
      </c>
      <c r="D140" s="16"/>
      <c r="E140" s="16"/>
      <c r="F140" s="16"/>
      <c r="G140" s="41">
        <f aca="true" t="shared" si="22" ref="G140:I141">G141</f>
        <v>13100988.29</v>
      </c>
      <c r="H140" s="41">
        <f t="shared" si="22"/>
        <v>13177203.469999999</v>
      </c>
      <c r="I140" s="41">
        <f t="shared" si="22"/>
        <v>12869019.969999999</v>
      </c>
    </row>
    <row r="141" spans="1:9" s="3" customFormat="1" ht="12.75">
      <c r="A141" s="19" t="s">
        <v>4</v>
      </c>
      <c r="B141" s="19">
        <v>903</v>
      </c>
      <c r="C141" s="16" t="s">
        <v>3</v>
      </c>
      <c r="D141" s="16" t="s">
        <v>22</v>
      </c>
      <c r="E141" s="16"/>
      <c r="F141" s="16"/>
      <c r="G141" s="43">
        <f t="shared" si="22"/>
        <v>13100988.29</v>
      </c>
      <c r="H141" s="43">
        <f t="shared" si="22"/>
        <v>13177203.469999999</v>
      </c>
      <c r="I141" s="43">
        <f t="shared" si="22"/>
        <v>12869019.969999999</v>
      </c>
    </row>
    <row r="142" spans="1:9" s="3" customFormat="1" ht="44.25" customHeight="1">
      <c r="A142" s="17" t="s">
        <v>152</v>
      </c>
      <c r="B142" s="19">
        <v>903</v>
      </c>
      <c r="C142" s="16" t="s">
        <v>3</v>
      </c>
      <c r="D142" s="16" t="s">
        <v>22</v>
      </c>
      <c r="E142" s="29" t="s">
        <v>83</v>
      </c>
      <c r="F142" s="16"/>
      <c r="G142" s="43">
        <f>G145+G150+G153+G155+G147</f>
        <v>13100988.29</v>
      </c>
      <c r="H142" s="43">
        <f>H145+H150+H153+H155+H147</f>
        <v>13177203.469999999</v>
      </c>
      <c r="I142" s="43">
        <f>I145+I150+I153+I155+I147</f>
        <v>12869019.969999999</v>
      </c>
    </row>
    <row r="143" spans="1:9" s="3" customFormat="1" ht="44.25" customHeight="1">
      <c r="A143" s="19" t="s">
        <v>55</v>
      </c>
      <c r="B143" s="19">
        <v>903</v>
      </c>
      <c r="C143" s="16" t="s">
        <v>3</v>
      </c>
      <c r="D143" s="16" t="s">
        <v>22</v>
      </c>
      <c r="E143" s="29" t="s">
        <v>84</v>
      </c>
      <c r="F143" s="16"/>
      <c r="G143" s="43">
        <f aca="true" t="shared" si="23" ref="G143:I144">G144</f>
        <v>12550000</v>
      </c>
      <c r="H143" s="43">
        <f t="shared" si="23"/>
        <v>11808763.54</v>
      </c>
      <c r="I143" s="43">
        <f t="shared" si="23"/>
        <v>12850580.04</v>
      </c>
    </row>
    <row r="144" spans="1:9" s="3" customFormat="1" ht="44.25" customHeight="1">
      <c r="A144" s="62" t="s">
        <v>153</v>
      </c>
      <c r="B144" s="19">
        <v>903</v>
      </c>
      <c r="C144" s="16" t="s">
        <v>3</v>
      </c>
      <c r="D144" s="16" t="s">
        <v>22</v>
      </c>
      <c r="E144" s="29" t="s">
        <v>84</v>
      </c>
      <c r="F144" s="29" t="s">
        <v>108</v>
      </c>
      <c r="G144" s="43">
        <f t="shared" si="23"/>
        <v>12550000</v>
      </c>
      <c r="H144" s="43">
        <f t="shared" si="23"/>
        <v>11808763.54</v>
      </c>
      <c r="I144" s="43">
        <f t="shared" si="23"/>
        <v>12850580.04</v>
      </c>
    </row>
    <row r="145" spans="1:9" s="3" customFormat="1" ht="44.25" customHeight="1">
      <c r="A145" s="63" t="s">
        <v>87</v>
      </c>
      <c r="B145" s="19">
        <v>903</v>
      </c>
      <c r="C145" s="16" t="s">
        <v>3</v>
      </c>
      <c r="D145" s="16" t="s">
        <v>22</v>
      </c>
      <c r="E145" s="29" t="s">
        <v>84</v>
      </c>
      <c r="F145" s="29" t="s">
        <v>88</v>
      </c>
      <c r="G145" s="44">
        <v>12550000</v>
      </c>
      <c r="H145" s="44">
        <v>11808763.54</v>
      </c>
      <c r="I145" s="44">
        <v>12850580.04</v>
      </c>
    </row>
    <row r="146" spans="1:9" s="3" customFormat="1" ht="44.25" customHeight="1">
      <c r="A146" s="63" t="s">
        <v>175</v>
      </c>
      <c r="B146" s="19">
        <v>903</v>
      </c>
      <c r="C146" s="16" t="s">
        <v>3</v>
      </c>
      <c r="D146" s="16" t="s">
        <v>22</v>
      </c>
      <c r="E146" s="29" t="s">
        <v>176</v>
      </c>
      <c r="F146" s="29" t="s">
        <v>108</v>
      </c>
      <c r="G146" s="43">
        <f>G147</f>
        <v>508127.92</v>
      </c>
      <c r="H146" s="43">
        <f>H147</f>
        <v>0</v>
      </c>
      <c r="I146" s="43">
        <f>I147</f>
        <v>0</v>
      </c>
    </row>
    <row r="147" spans="1:9" s="3" customFormat="1" ht="48" customHeight="1">
      <c r="A147" s="63" t="s">
        <v>177</v>
      </c>
      <c r="B147" s="19">
        <v>903</v>
      </c>
      <c r="C147" s="16" t="s">
        <v>3</v>
      </c>
      <c r="D147" s="16" t="s">
        <v>22</v>
      </c>
      <c r="E147" s="29" t="s">
        <v>176</v>
      </c>
      <c r="F147" s="29" t="s">
        <v>88</v>
      </c>
      <c r="G147" s="44">
        <v>508127.92</v>
      </c>
      <c r="H147" s="44">
        <v>0</v>
      </c>
      <c r="I147" s="44">
        <v>0</v>
      </c>
    </row>
    <row r="148" spans="1:9" s="3" customFormat="1" ht="44.25" customHeight="1">
      <c r="A148" s="19" t="s">
        <v>98</v>
      </c>
      <c r="B148" s="19">
        <v>903</v>
      </c>
      <c r="C148" s="16" t="s">
        <v>3</v>
      </c>
      <c r="D148" s="16" t="s">
        <v>22</v>
      </c>
      <c r="E148" s="29" t="s">
        <v>99</v>
      </c>
      <c r="F148" s="29"/>
      <c r="G148" s="43">
        <f aca="true" t="shared" si="24" ref="G148:I149">G149</f>
        <v>0</v>
      </c>
      <c r="H148" s="43">
        <f t="shared" si="24"/>
        <v>1350000</v>
      </c>
      <c r="I148" s="43">
        <f t="shared" si="24"/>
        <v>0</v>
      </c>
    </row>
    <row r="149" spans="1:9" s="3" customFormat="1" ht="44.25" customHeight="1">
      <c r="A149" s="62" t="s">
        <v>153</v>
      </c>
      <c r="B149" s="19">
        <v>903</v>
      </c>
      <c r="C149" s="16" t="s">
        <v>3</v>
      </c>
      <c r="D149" s="16" t="s">
        <v>22</v>
      </c>
      <c r="E149" s="29" t="s">
        <v>99</v>
      </c>
      <c r="F149" s="29" t="s">
        <v>108</v>
      </c>
      <c r="G149" s="43">
        <f t="shared" si="24"/>
        <v>0</v>
      </c>
      <c r="H149" s="43">
        <f t="shared" si="24"/>
        <v>1350000</v>
      </c>
      <c r="I149" s="43">
        <f t="shared" si="24"/>
        <v>0</v>
      </c>
    </row>
    <row r="150" spans="1:9" s="3" customFormat="1" ht="44.25" customHeight="1">
      <c r="A150" s="63" t="s">
        <v>87</v>
      </c>
      <c r="B150" s="19">
        <v>903</v>
      </c>
      <c r="C150" s="16" t="s">
        <v>3</v>
      </c>
      <c r="D150" s="16" t="s">
        <v>22</v>
      </c>
      <c r="E150" s="29" t="s">
        <v>99</v>
      </c>
      <c r="F150" s="29" t="s">
        <v>88</v>
      </c>
      <c r="G150" s="44">
        <v>0</v>
      </c>
      <c r="H150" s="44">
        <v>1350000</v>
      </c>
      <c r="I150" s="44">
        <v>0</v>
      </c>
    </row>
    <row r="151" spans="1:9" s="3" customFormat="1" ht="24" customHeight="1">
      <c r="A151" s="19" t="s">
        <v>154</v>
      </c>
      <c r="B151" s="19">
        <v>903</v>
      </c>
      <c r="C151" s="16" t="s">
        <v>3</v>
      </c>
      <c r="D151" s="16" t="s">
        <v>22</v>
      </c>
      <c r="E151" s="29" t="s">
        <v>100</v>
      </c>
      <c r="F151" s="29"/>
      <c r="G151" s="43">
        <f aca="true" t="shared" si="25" ref="G151:I152">G152</f>
        <v>42860.37</v>
      </c>
      <c r="H151" s="43">
        <f t="shared" si="25"/>
        <v>18439.93</v>
      </c>
      <c r="I151" s="43">
        <f t="shared" si="25"/>
        <v>18439.93</v>
      </c>
    </row>
    <row r="152" spans="1:9" s="3" customFormat="1" ht="29.25" customHeight="1">
      <c r="A152" s="62" t="s">
        <v>153</v>
      </c>
      <c r="B152" s="19">
        <v>903</v>
      </c>
      <c r="C152" s="16" t="s">
        <v>3</v>
      </c>
      <c r="D152" s="16" t="s">
        <v>22</v>
      </c>
      <c r="E152" s="29" t="s">
        <v>100</v>
      </c>
      <c r="F152" s="29" t="s">
        <v>108</v>
      </c>
      <c r="G152" s="43">
        <f t="shared" si="25"/>
        <v>42860.37</v>
      </c>
      <c r="H152" s="43">
        <f t="shared" si="25"/>
        <v>18439.93</v>
      </c>
      <c r="I152" s="43">
        <f t="shared" si="25"/>
        <v>18439.93</v>
      </c>
    </row>
    <row r="153" spans="1:9" s="3" customFormat="1" ht="27" customHeight="1">
      <c r="A153" s="63" t="s">
        <v>87</v>
      </c>
      <c r="B153" s="19">
        <v>903</v>
      </c>
      <c r="C153" s="16" t="s">
        <v>3</v>
      </c>
      <c r="D153" s="16" t="s">
        <v>22</v>
      </c>
      <c r="E153" s="29" t="s">
        <v>100</v>
      </c>
      <c r="F153" s="29" t="s">
        <v>88</v>
      </c>
      <c r="G153" s="44">
        <v>42860.37</v>
      </c>
      <c r="H153" s="44">
        <v>18439.93</v>
      </c>
      <c r="I153" s="44">
        <v>18439.93</v>
      </c>
    </row>
    <row r="154" spans="1:9" s="3" customFormat="1" ht="34.5" customHeight="1">
      <c r="A154" s="19" t="s">
        <v>57</v>
      </c>
      <c r="B154" s="19">
        <v>903</v>
      </c>
      <c r="C154" s="16" t="s">
        <v>3</v>
      </c>
      <c r="D154" s="16" t="s">
        <v>22</v>
      </c>
      <c r="E154" s="29" t="s">
        <v>100</v>
      </c>
      <c r="F154" s="32" t="s">
        <v>58</v>
      </c>
      <c r="G154" s="48">
        <f>G155</f>
        <v>0</v>
      </c>
      <c r="H154" s="48">
        <f>H155</f>
        <v>0</v>
      </c>
      <c r="I154" s="48">
        <f>I155</f>
        <v>0</v>
      </c>
    </row>
    <row r="155" spans="1:9" s="3" customFormat="1" ht="27" customHeight="1">
      <c r="A155" s="19" t="s">
        <v>54</v>
      </c>
      <c r="B155" s="19">
        <v>903</v>
      </c>
      <c r="C155" s="16" t="s">
        <v>3</v>
      </c>
      <c r="D155" s="16" t="s">
        <v>22</v>
      </c>
      <c r="E155" s="29" t="s">
        <v>100</v>
      </c>
      <c r="F155" s="32" t="s">
        <v>53</v>
      </c>
      <c r="G155" s="46">
        <v>0</v>
      </c>
      <c r="H155" s="46">
        <v>0</v>
      </c>
      <c r="I155" s="46">
        <v>0</v>
      </c>
    </row>
    <row r="156" spans="1:9" s="3" customFormat="1" ht="38.25">
      <c r="A156" s="17" t="s">
        <v>167</v>
      </c>
      <c r="B156" s="19">
        <v>903</v>
      </c>
      <c r="C156" s="16" t="s">
        <v>22</v>
      </c>
      <c r="D156" s="16"/>
      <c r="E156" s="64" t="s">
        <v>112</v>
      </c>
      <c r="F156" s="31"/>
      <c r="G156" s="41">
        <f aca="true" t="shared" si="26" ref="G156:I158">G157</f>
        <v>1252580.04</v>
      </c>
      <c r="H156" s="41">
        <f t="shared" si="26"/>
        <v>1043816.5</v>
      </c>
      <c r="I156" s="41">
        <f t="shared" si="26"/>
        <v>0</v>
      </c>
    </row>
    <row r="157" spans="1:9" s="3" customFormat="1" ht="12.75">
      <c r="A157" s="30" t="s">
        <v>168</v>
      </c>
      <c r="B157" s="19">
        <v>903</v>
      </c>
      <c r="C157" s="16" t="s">
        <v>22</v>
      </c>
      <c r="D157" s="16" t="s">
        <v>86</v>
      </c>
      <c r="E157" s="29" t="s">
        <v>113</v>
      </c>
      <c r="F157" s="31"/>
      <c r="G157" s="41">
        <f t="shared" si="26"/>
        <v>1252580.04</v>
      </c>
      <c r="H157" s="41">
        <f t="shared" si="26"/>
        <v>1043816.5</v>
      </c>
      <c r="I157" s="41">
        <f t="shared" si="26"/>
        <v>0</v>
      </c>
    </row>
    <row r="158" spans="1:9" s="3" customFormat="1" ht="12.75">
      <c r="A158" s="22" t="s">
        <v>59</v>
      </c>
      <c r="B158" s="19">
        <v>903</v>
      </c>
      <c r="C158" s="16" t="s">
        <v>22</v>
      </c>
      <c r="D158" s="16" t="s">
        <v>86</v>
      </c>
      <c r="E158" s="29" t="s">
        <v>113</v>
      </c>
      <c r="F158" s="29" t="s">
        <v>52</v>
      </c>
      <c r="G158" s="43">
        <f t="shared" si="26"/>
        <v>1252580.04</v>
      </c>
      <c r="H158" s="43">
        <f t="shared" si="26"/>
        <v>1043816.5</v>
      </c>
      <c r="I158" s="43">
        <f t="shared" si="26"/>
        <v>0</v>
      </c>
    </row>
    <row r="159" spans="1:9" s="3" customFormat="1" ht="12.75">
      <c r="A159" s="30" t="s">
        <v>169</v>
      </c>
      <c r="B159" s="19">
        <v>903</v>
      </c>
      <c r="C159" s="16" t="s">
        <v>22</v>
      </c>
      <c r="D159" s="16" t="s">
        <v>86</v>
      </c>
      <c r="E159" s="29" t="s">
        <v>113</v>
      </c>
      <c r="F159" s="32" t="s">
        <v>104</v>
      </c>
      <c r="G159" s="46">
        <v>1252580.04</v>
      </c>
      <c r="H159" s="46">
        <v>1043816.5</v>
      </c>
      <c r="I159" s="46">
        <v>0</v>
      </c>
    </row>
    <row r="160" spans="1:9" s="3" customFormat="1" ht="25.5">
      <c r="A160" s="33" t="s">
        <v>155</v>
      </c>
      <c r="B160" s="19">
        <v>903</v>
      </c>
      <c r="C160" s="16" t="s">
        <v>22</v>
      </c>
      <c r="D160" s="16" t="s">
        <v>86</v>
      </c>
      <c r="E160" s="31" t="s">
        <v>92</v>
      </c>
      <c r="F160" s="32"/>
      <c r="G160" s="47">
        <f aca="true" t="shared" si="27" ref="G160:I162">G161</f>
        <v>6500</v>
      </c>
      <c r="H160" s="47">
        <f t="shared" si="27"/>
        <v>6500</v>
      </c>
      <c r="I160" s="47">
        <f t="shared" si="27"/>
        <v>6500</v>
      </c>
    </row>
    <row r="161" spans="1:9" s="3" customFormat="1" ht="25.5">
      <c r="A161" s="30" t="s">
        <v>156</v>
      </c>
      <c r="B161" s="19">
        <v>903</v>
      </c>
      <c r="C161" s="16" t="s">
        <v>22</v>
      </c>
      <c r="D161" s="16" t="s">
        <v>86</v>
      </c>
      <c r="E161" s="29" t="s">
        <v>91</v>
      </c>
      <c r="F161" s="32"/>
      <c r="G161" s="47">
        <f t="shared" si="27"/>
        <v>6500</v>
      </c>
      <c r="H161" s="47">
        <f t="shared" si="27"/>
        <v>6500</v>
      </c>
      <c r="I161" s="47">
        <f t="shared" si="27"/>
        <v>6500</v>
      </c>
    </row>
    <row r="162" spans="1:10" s="3" customFormat="1" ht="25.5">
      <c r="A162" s="20" t="s">
        <v>57</v>
      </c>
      <c r="B162" s="19">
        <v>903</v>
      </c>
      <c r="C162" s="16" t="s">
        <v>22</v>
      </c>
      <c r="D162" s="16" t="s">
        <v>86</v>
      </c>
      <c r="E162" s="29" t="s">
        <v>91</v>
      </c>
      <c r="F162" s="32" t="s">
        <v>58</v>
      </c>
      <c r="G162" s="48">
        <f t="shared" si="27"/>
        <v>6500</v>
      </c>
      <c r="H162" s="48">
        <f t="shared" si="27"/>
        <v>6500</v>
      </c>
      <c r="I162" s="48">
        <f t="shared" si="27"/>
        <v>6500</v>
      </c>
      <c r="J162" s="3">
        <v>12524975.77</v>
      </c>
    </row>
    <row r="163" spans="1:9" s="3" customFormat="1" ht="25.5">
      <c r="A163" s="19" t="s">
        <v>54</v>
      </c>
      <c r="B163" s="19">
        <v>903</v>
      </c>
      <c r="C163" s="16" t="s">
        <v>22</v>
      </c>
      <c r="D163" s="16" t="s">
        <v>86</v>
      </c>
      <c r="E163" s="29" t="s">
        <v>91</v>
      </c>
      <c r="F163" s="32" t="s">
        <v>53</v>
      </c>
      <c r="G163" s="46">
        <v>6500</v>
      </c>
      <c r="H163" s="46">
        <v>6500</v>
      </c>
      <c r="I163" s="46">
        <v>6500</v>
      </c>
    </row>
    <row r="164" spans="1:10" s="3" customFormat="1" ht="22.5" customHeight="1">
      <c r="A164" s="17" t="s">
        <v>157</v>
      </c>
      <c r="B164" s="19">
        <v>903</v>
      </c>
      <c r="C164" s="16" t="s">
        <v>5</v>
      </c>
      <c r="D164" s="16" t="s">
        <v>18</v>
      </c>
      <c r="E164" s="31" t="s">
        <v>158</v>
      </c>
      <c r="F164" s="32"/>
      <c r="G164" s="48">
        <f aca="true" t="shared" si="28" ref="G164:I166">G165</f>
        <v>567000</v>
      </c>
      <c r="H164" s="48">
        <f t="shared" si="28"/>
        <v>200000</v>
      </c>
      <c r="I164" s="48">
        <f t="shared" si="28"/>
        <v>200000</v>
      </c>
      <c r="J164" s="3">
        <v>1250000</v>
      </c>
    </row>
    <row r="165" spans="1:9" s="3" customFormat="1" ht="12.75">
      <c r="A165" s="19" t="s">
        <v>159</v>
      </c>
      <c r="B165" s="19">
        <v>903</v>
      </c>
      <c r="C165" s="16" t="s">
        <v>5</v>
      </c>
      <c r="D165" s="16" t="s">
        <v>18</v>
      </c>
      <c r="E165" s="29" t="s">
        <v>160</v>
      </c>
      <c r="F165" s="32"/>
      <c r="G165" s="48">
        <f t="shared" si="28"/>
        <v>567000</v>
      </c>
      <c r="H165" s="48">
        <f t="shared" si="28"/>
        <v>200000</v>
      </c>
      <c r="I165" s="48">
        <f t="shared" si="28"/>
        <v>200000</v>
      </c>
    </row>
    <row r="166" spans="1:9" s="3" customFormat="1" ht="15.75">
      <c r="A166" s="38" t="s">
        <v>102</v>
      </c>
      <c r="B166" s="19">
        <v>903</v>
      </c>
      <c r="C166" s="16" t="s">
        <v>5</v>
      </c>
      <c r="D166" s="16" t="s">
        <v>18</v>
      </c>
      <c r="E166" s="29" t="s">
        <v>160</v>
      </c>
      <c r="F166" s="32" t="s">
        <v>103</v>
      </c>
      <c r="G166" s="48">
        <f t="shared" si="28"/>
        <v>567000</v>
      </c>
      <c r="H166" s="48">
        <f t="shared" si="28"/>
        <v>200000</v>
      </c>
      <c r="I166" s="48">
        <f t="shared" si="28"/>
        <v>200000</v>
      </c>
    </row>
    <row r="167" spans="1:10" s="3" customFormat="1" ht="31.5">
      <c r="A167" s="39" t="s">
        <v>62</v>
      </c>
      <c r="B167" s="19">
        <v>903</v>
      </c>
      <c r="C167" s="16" t="s">
        <v>5</v>
      </c>
      <c r="D167" s="16" t="s">
        <v>18</v>
      </c>
      <c r="E167" s="29" t="s">
        <v>160</v>
      </c>
      <c r="F167" s="32" t="s">
        <v>63</v>
      </c>
      <c r="G167" s="48">
        <v>567000</v>
      </c>
      <c r="H167" s="48">
        <v>200000</v>
      </c>
      <c r="I167" s="48">
        <v>200000</v>
      </c>
      <c r="J167" s="3">
        <v>228600</v>
      </c>
    </row>
    <row r="168" spans="1:9" s="3" customFormat="1" ht="12.75">
      <c r="A168" s="66" t="s">
        <v>170</v>
      </c>
      <c r="B168" s="19">
        <v>903</v>
      </c>
      <c r="C168" s="16" t="s">
        <v>86</v>
      </c>
      <c r="D168" s="16" t="s">
        <v>22</v>
      </c>
      <c r="E168" s="31" t="s">
        <v>186</v>
      </c>
      <c r="F168" s="32"/>
      <c r="G168" s="48">
        <f aca="true" t="shared" si="29" ref="G168:I170">G169</f>
        <v>5000</v>
      </c>
      <c r="H168" s="48">
        <f t="shared" si="29"/>
        <v>5000</v>
      </c>
      <c r="I168" s="48">
        <f t="shared" si="29"/>
        <v>5000</v>
      </c>
    </row>
    <row r="169" spans="1:9" s="3" customFormat="1" ht="12.75">
      <c r="A169" s="67" t="s">
        <v>172</v>
      </c>
      <c r="B169" s="19">
        <v>903</v>
      </c>
      <c r="C169" s="16" t="s">
        <v>86</v>
      </c>
      <c r="D169" s="16" t="s">
        <v>22</v>
      </c>
      <c r="E169" s="29" t="s">
        <v>187</v>
      </c>
      <c r="F169" s="32"/>
      <c r="G169" s="48">
        <f t="shared" si="29"/>
        <v>5000</v>
      </c>
      <c r="H169" s="48">
        <f t="shared" si="29"/>
        <v>5000</v>
      </c>
      <c r="I169" s="48">
        <f t="shared" si="29"/>
        <v>5000</v>
      </c>
    </row>
    <row r="170" spans="1:9" s="3" customFormat="1" ht="12.75">
      <c r="A170" s="67" t="s">
        <v>171</v>
      </c>
      <c r="B170" s="19">
        <v>903</v>
      </c>
      <c r="C170" s="16" t="s">
        <v>86</v>
      </c>
      <c r="D170" s="16" t="s">
        <v>22</v>
      </c>
      <c r="E170" s="29" t="s">
        <v>187</v>
      </c>
      <c r="F170" s="32" t="s">
        <v>173</v>
      </c>
      <c r="G170" s="48">
        <f t="shared" si="29"/>
        <v>5000</v>
      </c>
      <c r="H170" s="48">
        <f t="shared" si="29"/>
        <v>5000</v>
      </c>
      <c r="I170" s="48">
        <f t="shared" si="29"/>
        <v>5000</v>
      </c>
    </row>
    <row r="171" spans="1:9" s="3" customFormat="1" ht="12.75">
      <c r="A171" s="67" t="s">
        <v>172</v>
      </c>
      <c r="B171" s="19">
        <v>903</v>
      </c>
      <c r="C171" s="16" t="s">
        <v>86</v>
      </c>
      <c r="D171" s="16" t="s">
        <v>22</v>
      </c>
      <c r="E171" s="29" t="s">
        <v>187</v>
      </c>
      <c r="F171" s="32" t="s">
        <v>174</v>
      </c>
      <c r="G171" s="46">
        <v>5000</v>
      </c>
      <c r="H171" s="46">
        <v>5000</v>
      </c>
      <c r="I171" s="46">
        <v>5000</v>
      </c>
    </row>
    <row r="172" spans="1:9" s="3" customFormat="1" ht="15.75">
      <c r="A172" s="39"/>
      <c r="B172" s="19"/>
      <c r="C172" s="16"/>
      <c r="D172" s="16"/>
      <c r="E172" s="29"/>
      <c r="F172" s="32"/>
      <c r="G172" s="48"/>
      <c r="H172" s="48"/>
      <c r="I172" s="48"/>
    </row>
    <row r="173" spans="1:9" s="3" customFormat="1" ht="12.75">
      <c r="A173" s="21" t="s">
        <v>101</v>
      </c>
      <c r="B173" s="19"/>
      <c r="C173" s="16"/>
      <c r="D173" s="16"/>
      <c r="E173" s="29"/>
      <c r="F173" s="32"/>
      <c r="G173" s="46"/>
      <c r="H173" s="49">
        <v>1482414.56</v>
      </c>
      <c r="I173" s="49">
        <v>2802487.28</v>
      </c>
    </row>
    <row r="174" spans="1:9" s="3" customFormat="1" ht="12.75">
      <c r="A174" s="19"/>
      <c r="B174" s="19"/>
      <c r="C174" s="16"/>
      <c r="D174" s="16"/>
      <c r="E174" s="29"/>
      <c r="F174" s="32"/>
      <c r="G174" s="50"/>
      <c r="H174" s="50"/>
      <c r="I174" s="50"/>
    </row>
    <row r="175" spans="1:9" s="3" customFormat="1" ht="12.75">
      <c r="A175" s="17" t="s">
        <v>26</v>
      </c>
      <c r="B175" s="21"/>
      <c r="C175" s="21"/>
      <c r="D175" s="21"/>
      <c r="E175" s="21"/>
      <c r="F175" s="21"/>
      <c r="G175" s="41">
        <f>G16</f>
        <v>139867039.36999997</v>
      </c>
      <c r="H175" s="41">
        <f>H16</f>
        <v>61567134.5</v>
      </c>
      <c r="I175" s="41">
        <f>I16</f>
        <v>64262187.269999996</v>
      </c>
    </row>
    <row r="177" ht="12.75">
      <c r="G177" s="40"/>
    </row>
    <row r="181" ht="18.75" customHeight="1"/>
  </sheetData>
  <sheetProtection/>
  <mergeCells count="16">
    <mergeCell ref="A11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1:I1"/>
    <mergeCell ref="H2:I2"/>
    <mergeCell ref="H3:I3"/>
    <mergeCell ref="H6:I6"/>
    <mergeCell ref="H7:I7"/>
    <mergeCell ref="H8:I8"/>
  </mergeCells>
  <printOptions/>
  <pageMargins left="0.984251968503937" right="0.7874015748031497" top="0.984251968503937" bottom="0.984251968503937" header="0.5118110236220472" footer="0.5118110236220472"/>
  <pageSetup fitToHeight="0" fitToWidth="1" horizontalDpi="1200" verticalDpi="12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OEM</cp:lastModifiedBy>
  <cp:lastPrinted>2022-08-22T07:22:04Z</cp:lastPrinted>
  <dcterms:created xsi:type="dcterms:W3CDTF">2007-08-13T07:10:11Z</dcterms:created>
  <dcterms:modified xsi:type="dcterms:W3CDTF">2022-08-22T07:42:48Z</dcterms:modified>
  <cp:category/>
  <cp:version/>
  <cp:contentType/>
  <cp:contentStatus/>
</cp:coreProperties>
</file>